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3.(สสป.) ก.ผลิตกล้าไม้(งานผลิตกล้าไม้) ปี 68\"/>
    </mc:Choice>
  </mc:AlternateContent>
  <xr:revisionPtr revIDLastSave="0" documentId="13_ncr:1_{577BF4B9-22AD-4D04-907A-10DC89AAF008}" xr6:coauthVersionLast="47" xr6:coauthVersionMax="47" xr10:uidLastSave="{00000000-0000-0000-0000-000000000000}"/>
  <workbookProtection workbookAlgorithmName="SHA-512" workbookHashValue="WNqsG4k9RDQ02wTS7gI1LKv1VXL2aNurSnqftnsDPKu2oLlw6TWcIVipSpzX+8smmh5ka/Ejh+5IyQW5F33uvg==" workbookSaltValue="o5MhvnI+42YbxLfF76Fck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3 (สข)" sheetId="45" r:id="rId2"/>
  </sheets>
  <externalReferences>
    <externalReference r:id="rId3"/>
  </externalReferences>
  <definedNames>
    <definedName name="_xlnm.Print_Area" localSheetId="1">'สจป.ที่ 13 (สข)'!$A$1:$Z$136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45" l="1"/>
  <c r="Q17" i="45" s="1"/>
  <c r="V45" i="45"/>
  <c r="V44" i="45"/>
  <c r="V43" i="45"/>
  <c r="V42" i="45"/>
  <c r="V41" i="45"/>
  <c r="V40" i="45"/>
  <c r="V39" i="45"/>
  <c r="V38" i="45"/>
  <c r="V36" i="45"/>
  <c r="V35" i="45"/>
  <c r="V34" i="45"/>
  <c r="V33" i="45"/>
  <c r="V32" i="45"/>
  <c r="V31" i="45"/>
  <c r="V30" i="45"/>
  <c r="V29" i="45"/>
  <c r="V28" i="45"/>
  <c r="V27" i="45"/>
  <c r="V26" i="45"/>
  <c r="V24" i="45"/>
  <c r="V18" i="45"/>
  <c r="Y18" i="45"/>
  <c r="Y15" i="45"/>
  <c r="Y14" i="45"/>
  <c r="Y13" i="45"/>
  <c r="Q15" i="45"/>
  <c r="V47" i="45" l="1"/>
  <c r="Q16" i="45"/>
  <c r="V37" i="45"/>
  <c r="Q14" i="45" s="1"/>
  <c r="V25" i="45"/>
  <c r="Q13" i="45" s="1"/>
  <c r="Q42" i="45" l="1"/>
  <c r="N13" i="45"/>
  <c r="N42" i="45"/>
  <c r="Q37" i="45"/>
  <c r="K42" i="45"/>
  <c r="N37" i="45"/>
  <c r="K37" i="45"/>
  <c r="N34" i="45" l="1"/>
  <c r="Q34" i="45"/>
  <c r="Q25" i="45" s="1"/>
  <c r="K34" i="45"/>
  <c r="N25" i="45"/>
  <c r="K25" i="45"/>
  <c r="S18" i="45" l="1"/>
  <c r="N17" i="45"/>
  <c r="N16" i="45"/>
  <c r="N15" i="45"/>
  <c r="H46" i="45"/>
  <c r="H45" i="45"/>
  <c r="H43" i="45"/>
  <c r="H37" i="45"/>
  <c r="H44" i="45" s="1"/>
  <c r="H33" i="45"/>
  <c r="H29" i="45"/>
  <c r="H40" i="45"/>
  <c r="H38" i="45"/>
  <c r="H32" i="45"/>
  <c r="H31" i="45"/>
  <c r="H28" i="45"/>
  <c r="H26" i="45"/>
  <c r="H27" i="45"/>
  <c r="H24" i="45"/>
  <c r="H25" i="45"/>
  <c r="H35" i="45" s="1"/>
  <c r="N39" i="45"/>
  <c r="Q39" i="45"/>
  <c r="K39" i="45"/>
  <c r="N14" i="45"/>
  <c r="N27" i="45"/>
  <c r="Q27" i="45"/>
  <c r="K27" i="45"/>
  <c r="N30" i="45"/>
  <c r="Q30" i="45"/>
  <c r="K30" i="45"/>
  <c r="H39" i="45" l="1"/>
  <c r="H42" i="45"/>
  <c r="H41" i="45"/>
  <c r="H30" i="45"/>
  <c r="H34" i="45"/>
  <c r="T37" i="45" l="1"/>
  <c r="T25" i="45"/>
  <c r="T47" i="45"/>
  <c r="Q18" i="45" l="1"/>
  <c r="A78" i="45" l="1"/>
  <c r="A77" i="45"/>
  <c r="A76" i="45"/>
  <c r="A75" i="45"/>
  <c r="A74" i="45"/>
  <c r="A73" i="45"/>
  <c r="A68" i="45"/>
  <c r="A67" i="45"/>
  <c r="A66" i="45"/>
  <c r="A65" i="45"/>
  <c r="A64" i="45"/>
  <c r="A62" i="45"/>
  <c r="A61" i="45"/>
  <c r="A60" i="45"/>
  <c r="A59" i="45"/>
  <c r="A58" i="45"/>
  <c r="A56" i="45"/>
  <c r="A55" i="45"/>
  <c r="A54" i="45"/>
  <c r="A53" i="45"/>
  <c r="A52" i="45"/>
</calcChain>
</file>

<file path=xl/sharedStrings.xml><?xml version="1.0" encoding="utf-8"?>
<sst xmlns="http://schemas.openxmlformats.org/spreadsheetml/2006/main" count="130" uniqueCount="105">
  <si>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</si>
  <si>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</si>
  <si>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</si>
  <si>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</si>
  <si>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</si>
  <si>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</si>
  <si>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</si>
  <si>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</si>
  <si>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</si>
  <si>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</si>
  <si>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</si>
  <si>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</si>
  <si>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</si>
  <si>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</si>
  <si>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</si>
  <si>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</si>
  <si>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</si>
  <si>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</si>
  <si>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</si>
  <si>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</si>
  <si>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</si>
  <si>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</si>
  <si>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</si>
  <si>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</si>
  <si>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</si>
  <si>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</si>
  <si>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</si>
  <si>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</si>
  <si>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</si>
  <si>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</si>
  <si>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</si>
  <si>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</si>
  <si>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</si>
  <si>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</si>
  <si>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</si>
  <si>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</si>
  <si>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</si>
  <si>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</si>
  <si>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</si>
  <si>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</si>
  <si>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</si>
  <si>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</si>
  <si>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</si>
  <si>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</si>
  <si>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</si>
  <si>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</si>
  <si>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</si>
  <si>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</si>
  <si>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</si>
  <si>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</si>
  <si>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</si>
  <si>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</si>
  <si>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</si>
  <si>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</si>
  <si>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</si>
  <si>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</si>
  <si>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</si>
  <si>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</si>
  <si>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</si>
  <si>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</si>
  <si>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</si>
  <si>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</si>
  <si>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</si>
  <si>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</si>
  <si>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</si>
  <si>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</si>
  <si>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กิจกรรมผลิตกล้าไม้ (งานผลิตกล้าไม้)</t>
  </si>
  <si>
    <t>เพาะชำกล้าไม้ทั่วไป (กล้า)</t>
  </si>
  <si>
    <t>2.1</t>
  </si>
  <si>
    <t>2.2</t>
  </si>
  <si>
    <t>2.3</t>
  </si>
  <si>
    <t>2.4</t>
  </si>
  <si>
    <t>3.1</t>
  </si>
  <si>
    <t>3.2</t>
  </si>
  <si>
    <t xml:space="preserve">งานผลิตกล้าไม้ 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</si>
  <si>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</si>
  <si>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13 (สงขลา)</t>
  </si>
  <si>
    <t>แบบติดตามผลการดำเนินงาน ประจำปีงบประมาณ พ.ศ. 2568</t>
  </si>
  <si>
    <t>จัดทำกล้าไม้ขนาดใหญ่ (กล้า)</t>
  </si>
  <si>
    <t xml:space="preserve">สำรวจความพึงพอใจของผู้มาขอรับบริการแจกจ่ายกล้าไม้ (ร้อยละ) </t>
  </si>
  <si>
    <t>1</t>
  </si>
  <si>
    <t>2</t>
  </si>
  <si>
    <t>สำรวจความต้องการกล้าไม้ของปีงบประมาณถัดไป (งาน/สถานี)</t>
  </si>
  <si>
    <t>จัดเตรียมเรือนเพาะชำกล้าไม้ (งาน/สถานี)</t>
  </si>
  <si>
    <t>จัดเตรียมวัสดุเพาะชำ และกรอกดินใส่ถุง (ถุง)</t>
  </si>
  <si>
    <t>1) จัดเตรียมวัสดุเพาะชำ (งาน/สถานี)</t>
  </si>
  <si>
    <t>2) กรอกดินใส่ถุง (ถุง)</t>
  </si>
  <si>
    <t xml:space="preserve">จัดเตรียมแปลงเพาะเมล็ดไม้ เพาะเมล็ดไม้ และย้ายชำกล้าไม้ (กล้า) </t>
  </si>
  <si>
    <t>1) จัดเตรียมแปลงเพาะเมล็ดไม้ (งาน/สถานี)</t>
  </si>
  <si>
    <t>2) เพาะเมล็ดไม้ (งาน/สถานี)</t>
  </si>
  <si>
    <t>3) ย้ายชำกล้าไม้ลงถุงเพาะชำ (กล้า)</t>
  </si>
  <si>
    <t>ดูแลรักษากล้าไม้ และแจกจ่ายกล้าไม้ (กล้า)</t>
  </si>
  <si>
    <t>1) ดูแลรักษากล้าไม้ (รดน้ำ/ใส่ปุ๋ย/กำจัดวัชพืช/ฉีดยาป้องกันโรคแมลง/การตัดราก/จัดชั้นความสูง/ทำกล้าไม้ให้แกร่ง) (กล้า)</t>
  </si>
  <si>
    <t>2) แจกจ่ายกล้าไม้ (กล้า)</t>
  </si>
  <si>
    <t>3</t>
  </si>
  <si>
    <t>3.3</t>
  </si>
  <si>
    <t>จัดเตรียมวัสดุเพาะชำ และเปลี่ยนถุงจากขนาด 4x6 นิ้ว เป็น 10x12 นิ้ว (ถุง)</t>
  </si>
  <si>
    <t>2) เปลี่ยนถุงจากขนาด 4x6 นิ้ว เป็น 10x12 นิ้ว (ถุง)</t>
  </si>
  <si>
    <t>4</t>
  </si>
  <si>
    <t>5</t>
  </si>
  <si>
    <t>แผนการปฏิบัติงาน/ขั้นตอนการดำเนินงาน (หน่วยนับ)</t>
  </si>
  <si>
    <t>งานผลิตกล้าไม้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</si>
  <si>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</si>
  <si>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รอบระหว่างปี</t>
  </si>
  <si>
    <t>ตรวจติดตามผู้มาขอรับกล้าไม้ (ร้อยละ)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</si>
</sst>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8"/>
      <name val="Tahoma"/>
      <family val="2"/>
      <scheme val="minor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hidden="1"/>
    </xf>
    <xf numFmtId="0" fontId="3" fillId="6" borderId="23" xfId="0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top"/>
      <protection hidden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2" fontId="2" fillId="0" borderId="23" xfId="1" applyNumberFormat="1" applyFont="1" applyFill="1" applyBorder="1" applyAlignment="1" applyProtection="1">
      <alignment horizontal="center" vertical="center"/>
      <protection hidden="1"/>
    </xf>
    <xf numFmtId="0" fontId="6" fillId="0" borderId="23" xfId="0" applyFont="1" applyBorder="1" applyAlignment="1">
      <alignment vertical="center" wrapText="1"/>
    </xf>
    <xf numFmtId="3" fontId="3" fillId="0" borderId="23" xfId="1" applyNumberFormat="1" applyFont="1" applyFill="1" applyBorder="1" applyAlignment="1" applyProtection="1">
      <alignment horizontal="center" vertical="center"/>
      <protection hidden="1"/>
    </xf>
    <xf numFmtId="3" fontId="3" fillId="0" borderId="23" xfId="0" applyNumberFormat="1" applyFont="1" applyBorder="1" applyAlignment="1">
      <alignment horizontal="center" vertical="center"/>
    </xf>
    <xf numFmtId="2" fontId="3" fillId="0" borderId="23" xfId="1" applyNumberFormat="1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>
      <alignment vertical="center" wrapText="1"/>
    </xf>
    <xf numFmtId="3" fontId="2" fillId="0" borderId="23" xfId="1" applyNumberFormat="1" applyFont="1" applyFill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0" fontId="7" fillId="4" borderId="23" xfId="0" applyFont="1" applyFill="1" applyBorder="1" applyAlignment="1">
      <alignment vertical="center" wrapText="1"/>
    </xf>
    <xf numFmtId="3" fontId="2" fillId="4" borderId="23" xfId="1" applyNumberFormat="1" applyFont="1" applyFill="1" applyBorder="1" applyAlignment="1" applyProtection="1">
      <alignment horizontal="center" vertical="center"/>
      <protection hidden="1"/>
    </xf>
    <xf numFmtId="3" fontId="3" fillId="4" borderId="23" xfId="0" applyNumberFormat="1" applyFont="1" applyFill="1" applyBorder="1" applyAlignment="1">
      <alignment horizontal="center" vertical="center"/>
    </xf>
    <xf numFmtId="2" fontId="3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left" vertical="top"/>
      <protection hidden="1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89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vertical="center" wrapText="1"/>
    </xf>
    <xf numFmtId="3" fontId="3" fillId="4" borderId="2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right" vertical="top"/>
      <protection hidden="1"/>
    </xf>
    <xf numFmtId="1" fontId="3" fillId="5" borderId="23" xfId="1" applyNumberFormat="1" applyFont="1" applyFill="1" applyBorder="1" applyAlignment="1" applyProtection="1">
      <alignment horizontal="center" vertical="center"/>
    </xf>
    <xf numFmtId="2" fontId="3" fillId="5" borderId="23" xfId="1" applyNumberFormat="1" applyFont="1" applyFill="1" applyBorder="1" applyAlignment="1" applyProtection="1">
      <alignment horizontal="center" vertical="center"/>
      <protection hidden="1"/>
    </xf>
    <xf numFmtId="187" fontId="3" fillId="5" borderId="23" xfId="1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0" borderId="23" xfId="0" applyFont="1" applyBorder="1" applyAlignment="1">
      <alignment vertical="center" wrapText="1"/>
    </xf>
    <xf numFmtId="49" fontId="7" fillId="0" borderId="23" xfId="0" applyNumberFormat="1" applyFont="1" applyBorder="1" applyAlignment="1">
      <alignment vertical="center" wrapText="1"/>
    </xf>
    <xf numFmtId="3" fontId="8" fillId="0" borderId="23" xfId="1" applyNumberFormat="1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left" vertical="top"/>
    </xf>
    <xf numFmtId="0" fontId="3" fillId="0" borderId="23" xfId="0" applyFont="1" applyBorder="1" applyAlignment="1" applyProtection="1">
      <alignment horizontal="left" vertical="top" wrapText="1"/>
      <protection locked="0"/>
    </xf>
    <xf numFmtId="3" fontId="2" fillId="4" borderId="23" xfId="0" applyNumberFormat="1" applyFont="1" applyFill="1" applyBorder="1" applyAlignment="1" applyProtection="1">
      <alignment horizontal="center" vertical="center"/>
      <protection hidden="1"/>
    </xf>
    <xf numFmtId="4" fontId="3" fillId="5" borderId="23" xfId="1" applyNumberFormat="1" applyFont="1" applyFill="1" applyBorder="1" applyAlignment="1" applyProtection="1">
      <alignment horizontal="right" vertical="top"/>
      <protection hidden="1"/>
    </xf>
    <xf numFmtId="4" fontId="3" fillId="5" borderId="23" xfId="1" applyNumberFormat="1" applyFont="1" applyFill="1" applyBorder="1" applyAlignment="1" applyProtection="1">
      <alignment horizontal="center" vertical="top"/>
      <protection hidden="1"/>
    </xf>
    <xf numFmtId="0" fontId="3" fillId="5" borderId="23" xfId="0" applyFont="1" applyFill="1" applyBorder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75" defaultRowHeight="20.25" x14ac:dyDescent="0.2"/>
  <cols>
    <col min="1" max="1" width="33.25" style="14" customWidth="1"/>
    <col min="2" max="2" width="3.375" style="13" customWidth="1"/>
    <col min="3" max="3" width="76.25" style="14" customWidth="1"/>
    <col min="4" max="4" width="4.25" style="13" customWidth="1"/>
    <col min="5" max="5" width="65" style="14" customWidth="1"/>
    <col min="6" max="6" width="3.375" style="13" customWidth="1"/>
    <col min="7" max="7" width="89.125" style="14" customWidth="1"/>
    <col min="8" max="16384" width="8.875" style="14"/>
  </cols>
  <sheetData>
    <row r="1" spans="1:7" x14ac:dyDescent="0.2">
      <c r="A1" s="12" t="s">
        <v>34</v>
      </c>
      <c r="C1" s="12" t="s">
        <v>35</v>
      </c>
      <c r="E1" s="12" t="s">
        <v>36</v>
      </c>
      <c r="G1" s="12" t="s">
        <v>25</v>
      </c>
    </row>
    <row r="2" spans="1:7" x14ac:dyDescent="0.2">
      <c r="A2" s="15" t="s">
        <v>37</v>
      </c>
      <c r="C2" s="15" t="s">
        <v>38</v>
      </c>
      <c r="E2" s="15" t="s">
        <v>39</v>
      </c>
      <c r="G2" s="15" t="s">
        <v>60</v>
      </c>
    </row>
    <row r="3" spans="1:7" x14ac:dyDescent="0.2">
      <c r="A3" s="15" t="s">
        <v>43</v>
      </c>
      <c r="C3" s="15" t="s">
        <v>40</v>
      </c>
      <c r="E3" s="15" t="s">
        <v>41</v>
      </c>
      <c r="G3" s="15" t="s">
        <v>42</v>
      </c>
    </row>
    <row r="4" spans="1:7" ht="40.5" x14ac:dyDescent="0.2">
      <c r="A4" s="15" t="s">
        <v>46</v>
      </c>
      <c r="C4" s="15" t="s">
        <v>61</v>
      </c>
      <c r="E4" s="15" t="s">
        <v>44</v>
      </c>
      <c r="G4" s="15" t="s">
        <v>45</v>
      </c>
    </row>
    <row r="5" spans="1:7" x14ac:dyDescent="0.2">
      <c r="A5" s="15" t="s">
        <v>50</v>
      </c>
      <c r="C5" s="15" t="s">
        <v>47</v>
      </c>
      <c r="E5" s="15" t="s">
        <v>48</v>
      </c>
      <c r="G5" s="15" t="s">
        <v>49</v>
      </c>
    </row>
    <row r="6" spans="1:7" ht="40.5" x14ac:dyDescent="0.2">
      <c r="C6" s="15" t="s">
        <v>62</v>
      </c>
      <c r="E6" s="15" t="s">
        <v>51</v>
      </c>
      <c r="G6" s="15" t="s">
        <v>63</v>
      </c>
    </row>
    <row r="7" spans="1:7" ht="40.5" x14ac:dyDescent="0.2">
      <c r="C7" s="15" t="s">
        <v>64</v>
      </c>
      <c r="E7" s="15" t="s">
        <v>52</v>
      </c>
      <c r="G7" s="15" t="s">
        <v>53</v>
      </c>
    </row>
    <row r="8" spans="1:7" ht="40.5" x14ac:dyDescent="0.2">
      <c r="C8" s="15" t="s">
        <v>65</v>
      </c>
      <c r="E8" s="15" t="s">
        <v>54</v>
      </c>
      <c r="G8" s="15" t="s">
        <v>55</v>
      </c>
    </row>
    <row r="9" spans="1:7" x14ac:dyDescent="0.2">
      <c r="C9" s="15" t="s">
        <v>50</v>
      </c>
      <c r="E9" s="15" t="s">
        <v>50</v>
      </c>
      <c r="G9" s="15" t="s">
        <v>56</v>
      </c>
    </row>
    <row r="10" spans="1:7" x14ac:dyDescent="0.2">
      <c r="G10" s="15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F077-6893-4BE6-A5E7-522270E356DF}">
  <sheetPr>
    <tabColor theme="6" tint="0.39997558519241921"/>
  </sheetPr>
  <dimension ref="A1:Z134"/>
  <sheetViews>
    <sheetView tabSelected="1" view="pageBreakPreview" topLeftCell="A28" zoomScale="60" zoomScaleNormal="85" workbookViewId="0">
      <selection activeCell="H25" sqref="H25:J25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24" t="s">
        <v>77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2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124" t="s">
        <v>103</v>
      </c>
      <c r="K2" s="124"/>
      <c r="L2" s="124"/>
      <c r="M2" s="124"/>
      <c r="N2" s="124"/>
      <c r="O2" s="124"/>
      <c r="P2" s="124"/>
      <c r="Q2" s="124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">
      <c r="A3" s="125" t="s">
        <v>76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26" ht="21" customHeight="1" x14ac:dyDescent="0.2">
      <c r="A4" s="124" t="s">
        <v>66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102</v>
      </c>
      <c r="L7" s="6"/>
      <c r="M7" s="126"/>
      <c r="N7" s="127"/>
      <c r="O7" s="127"/>
      <c r="P7" s="128"/>
    </row>
    <row r="8" spans="1:26" ht="21" customHeight="1" x14ac:dyDescent="0.2">
      <c r="A8" s="5" t="s">
        <v>13</v>
      </c>
      <c r="G8" s="6"/>
      <c r="H8" s="126"/>
      <c r="I8" s="127"/>
      <c r="J8" s="128"/>
    </row>
    <row r="9" spans="1:26" ht="10.15" customHeight="1" x14ac:dyDescent="0.2"/>
    <row r="10" spans="1:26" s="4" customFormat="1" ht="30" customHeight="1" x14ac:dyDescent="0.2">
      <c r="A10" s="117" t="s">
        <v>5</v>
      </c>
      <c r="B10" s="117" t="s">
        <v>10</v>
      </c>
      <c r="C10" s="117"/>
      <c r="D10" s="117"/>
      <c r="E10" s="117"/>
      <c r="F10" s="117"/>
      <c r="G10" s="117"/>
      <c r="H10" s="117"/>
      <c r="I10" s="117"/>
      <c r="J10" s="117"/>
      <c r="K10" s="117" t="s">
        <v>11</v>
      </c>
      <c r="L10" s="117"/>
      <c r="M10" s="117"/>
      <c r="N10" s="117"/>
      <c r="O10" s="117"/>
      <c r="P10" s="117"/>
      <c r="Q10" s="117"/>
      <c r="R10" s="117"/>
      <c r="S10" s="117" t="s">
        <v>4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 x14ac:dyDescent="0.2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1</v>
      </c>
      <c r="L11" s="117"/>
      <c r="M11" s="117"/>
      <c r="N11" s="117" t="s">
        <v>2</v>
      </c>
      <c r="O11" s="117"/>
      <c r="P11" s="117"/>
      <c r="Q11" s="117" t="s">
        <v>3</v>
      </c>
      <c r="R11" s="117"/>
      <c r="S11" s="117" t="s">
        <v>1</v>
      </c>
      <c r="T11" s="117"/>
      <c r="U11" s="117"/>
      <c r="V11" s="117" t="s">
        <v>2</v>
      </c>
      <c r="W11" s="117"/>
      <c r="X11" s="117"/>
      <c r="Y11" s="117" t="s">
        <v>3</v>
      </c>
      <c r="Z11" s="117"/>
    </row>
    <row r="12" spans="1:26" ht="24" customHeight="1" x14ac:dyDescent="0.2">
      <c r="A12" s="123" t="s">
        <v>74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ht="24" customHeight="1" x14ac:dyDescent="0.2">
      <c r="A13" s="29">
        <v>1</v>
      </c>
      <c r="B13" s="49" t="s">
        <v>67</v>
      </c>
      <c r="C13" s="49"/>
      <c r="D13" s="49"/>
      <c r="E13" s="49"/>
      <c r="F13" s="49"/>
      <c r="G13" s="49"/>
      <c r="H13" s="49"/>
      <c r="I13" s="49"/>
      <c r="J13" s="49"/>
      <c r="K13" s="44">
        <v>545000</v>
      </c>
      <c r="L13" s="44"/>
      <c r="M13" s="44"/>
      <c r="N13" s="44">
        <f>Q25</f>
        <v>0</v>
      </c>
      <c r="O13" s="44"/>
      <c r="P13" s="44"/>
      <c r="Q13" s="42">
        <f>V25/T25*100</f>
        <v>0</v>
      </c>
      <c r="R13" s="42"/>
      <c r="S13" s="32">
        <v>1694900</v>
      </c>
      <c r="T13" s="32"/>
      <c r="U13" s="32"/>
      <c r="V13" s="47"/>
      <c r="W13" s="47"/>
      <c r="X13" s="47"/>
      <c r="Y13" s="48">
        <f>V13/S13*100</f>
        <v>0</v>
      </c>
      <c r="Z13" s="48"/>
    </row>
    <row r="14" spans="1:26" ht="24" customHeight="1" x14ac:dyDescent="0.2">
      <c r="A14" s="29">
        <v>2</v>
      </c>
      <c r="B14" s="49" t="s">
        <v>78</v>
      </c>
      <c r="C14" s="49"/>
      <c r="D14" s="49"/>
      <c r="E14" s="49"/>
      <c r="F14" s="49"/>
      <c r="G14" s="49"/>
      <c r="H14" s="49"/>
      <c r="I14" s="49"/>
      <c r="J14" s="49"/>
      <c r="K14" s="44">
        <v>89400</v>
      </c>
      <c r="L14" s="44"/>
      <c r="M14" s="44"/>
      <c r="N14" s="44">
        <f>Q37</f>
        <v>0</v>
      </c>
      <c r="O14" s="44"/>
      <c r="P14" s="44"/>
      <c r="Q14" s="42">
        <f>V37/T37*100</f>
        <v>0</v>
      </c>
      <c r="R14" s="42"/>
      <c r="S14" s="32">
        <v>741200</v>
      </c>
      <c r="T14" s="32"/>
      <c r="U14" s="32"/>
      <c r="V14" s="47"/>
      <c r="W14" s="47"/>
      <c r="X14" s="47"/>
      <c r="Y14" s="48">
        <f>V14/S14*100</f>
        <v>0</v>
      </c>
      <c r="Z14" s="48"/>
    </row>
    <row r="15" spans="1:26" ht="24" customHeight="1" x14ac:dyDescent="0.2">
      <c r="A15" s="29">
        <v>3</v>
      </c>
      <c r="B15" s="49" t="s">
        <v>82</v>
      </c>
      <c r="C15" s="49"/>
      <c r="D15" s="49"/>
      <c r="E15" s="49"/>
      <c r="F15" s="49"/>
      <c r="G15" s="49"/>
      <c r="H15" s="49"/>
      <c r="I15" s="49"/>
      <c r="J15" s="49"/>
      <c r="K15" s="44">
        <v>2</v>
      </c>
      <c r="L15" s="44"/>
      <c r="M15" s="44"/>
      <c r="N15" s="44">
        <f>Q24</f>
        <v>0</v>
      </c>
      <c r="O15" s="44"/>
      <c r="P15" s="44"/>
      <c r="Q15" s="42">
        <f>V24/T24*100</f>
        <v>0</v>
      </c>
      <c r="R15" s="42"/>
      <c r="S15" s="32">
        <v>40000</v>
      </c>
      <c r="T15" s="32"/>
      <c r="U15" s="32"/>
      <c r="V15" s="47"/>
      <c r="W15" s="47"/>
      <c r="X15" s="47"/>
      <c r="Y15" s="48">
        <f>V15/S15*100</f>
        <v>0</v>
      </c>
      <c r="Z15" s="48"/>
    </row>
    <row r="16" spans="1:26" ht="24" customHeight="1" x14ac:dyDescent="0.2">
      <c r="A16" s="29">
        <v>4</v>
      </c>
      <c r="B16" s="49" t="s">
        <v>79</v>
      </c>
      <c r="C16" s="49"/>
      <c r="D16" s="49"/>
      <c r="E16" s="49"/>
      <c r="F16" s="49"/>
      <c r="G16" s="49"/>
      <c r="H16" s="49"/>
      <c r="I16" s="49"/>
      <c r="J16" s="49"/>
      <c r="K16" s="44">
        <v>80</v>
      </c>
      <c r="L16" s="44"/>
      <c r="M16" s="44"/>
      <c r="N16" s="44">
        <f>Q45</f>
        <v>0</v>
      </c>
      <c r="O16" s="44"/>
      <c r="P16" s="44"/>
      <c r="Q16" s="42">
        <f>V45/T45*100</f>
        <v>0</v>
      </c>
      <c r="R16" s="42"/>
      <c r="S16" s="32"/>
      <c r="T16" s="32"/>
      <c r="U16" s="32"/>
      <c r="V16" s="47"/>
      <c r="W16" s="47"/>
      <c r="X16" s="47"/>
      <c r="Y16" s="48"/>
      <c r="Z16" s="48"/>
    </row>
    <row r="17" spans="1:26" ht="24" customHeight="1" x14ac:dyDescent="0.2">
      <c r="A17" s="29">
        <v>5</v>
      </c>
      <c r="B17" s="49" t="s">
        <v>104</v>
      </c>
      <c r="C17" s="49"/>
      <c r="D17" s="49"/>
      <c r="E17" s="49"/>
      <c r="F17" s="49"/>
      <c r="G17" s="49"/>
      <c r="H17" s="49"/>
      <c r="I17" s="49"/>
      <c r="J17" s="49"/>
      <c r="K17" s="44">
        <v>5</v>
      </c>
      <c r="L17" s="44"/>
      <c r="M17" s="44"/>
      <c r="N17" s="44">
        <f>Q46</f>
        <v>0</v>
      </c>
      <c r="O17" s="44"/>
      <c r="P17" s="44"/>
      <c r="Q17" s="42">
        <f>V46/T46*100</f>
        <v>0</v>
      </c>
      <c r="R17" s="42"/>
      <c r="S17" s="32"/>
      <c r="T17" s="32"/>
      <c r="U17" s="32"/>
      <c r="V17" s="47"/>
      <c r="W17" s="47"/>
      <c r="X17" s="47"/>
      <c r="Y17" s="48"/>
      <c r="Z17" s="48"/>
    </row>
    <row r="18" spans="1:26" s="4" customFormat="1" ht="24" customHeight="1" x14ac:dyDescent="0.2">
      <c r="A18" s="108" t="s">
        <v>14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10">
        <f>V47</f>
        <v>0</v>
      </c>
      <c r="R18" s="110"/>
      <c r="S18" s="121">
        <f>SUM(S13:U17)</f>
        <v>2476100</v>
      </c>
      <c r="T18" s="121"/>
      <c r="U18" s="121"/>
      <c r="V18" s="121">
        <f>SUM(V13:X17)</f>
        <v>0</v>
      </c>
      <c r="W18" s="121"/>
      <c r="X18" s="121"/>
      <c r="Y18" s="122">
        <f>V18/S18*100</f>
        <v>0</v>
      </c>
      <c r="Z18" s="122"/>
    </row>
    <row r="19" spans="1:26" ht="9.9499999999999993" customHeight="1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24" customHeight="1" x14ac:dyDescent="0.2">
      <c r="A20" s="7" t="s">
        <v>6</v>
      </c>
      <c r="H20" s="20"/>
      <c r="I20" s="20"/>
      <c r="J20" s="20"/>
      <c r="K20" s="20"/>
      <c r="L20" s="20"/>
      <c r="M20" s="20"/>
    </row>
    <row r="21" spans="1:26" ht="9.9499999999999993" customHeight="1" x14ac:dyDescent="0.2">
      <c r="A21" s="2"/>
      <c r="H21" s="20"/>
      <c r="I21" s="20"/>
      <c r="J21" s="20"/>
      <c r="K21" s="20"/>
      <c r="L21" s="20"/>
      <c r="M21" s="20"/>
    </row>
    <row r="22" spans="1:26" ht="72" customHeight="1" x14ac:dyDescent="0.2">
      <c r="A22" s="22" t="s">
        <v>5</v>
      </c>
      <c r="B22" s="117" t="s">
        <v>100</v>
      </c>
      <c r="C22" s="117"/>
      <c r="D22" s="117"/>
      <c r="E22" s="117"/>
      <c r="F22" s="117"/>
      <c r="G22" s="117"/>
      <c r="H22" s="117" t="s">
        <v>15</v>
      </c>
      <c r="I22" s="117"/>
      <c r="J22" s="117"/>
      <c r="K22" s="117" t="s">
        <v>12</v>
      </c>
      <c r="L22" s="117"/>
      <c r="M22" s="117"/>
      <c r="N22" s="117" t="s">
        <v>16</v>
      </c>
      <c r="O22" s="117"/>
      <c r="P22" s="117"/>
      <c r="Q22" s="117" t="s">
        <v>17</v>
      </c>
      <c r="R22" s="117"/>
      <c r="S22" s="117"/>
      <c r="T22" s="117" t="s">
        <v>18</v>
      </c>
      <c r="U22" s="117"/>
      <c r="V22" s="116" t="s">
        <v>7</v>
      </c>
      <c r="W22" s="116"/>
      <c r="X22" s="117" t="s">
        <v>8</v>
      </c>
      <c r="Y22" s="117"/>
      <c r="Z22" s="117"/>
    </row>
    <row r="23" spans="1:26" ht="24" customHeight="1" x14ac:dyDescent="0.2">
      <c r="A23" s="118" t="s">
        <v>101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s="17" customFormat="1" ht="24" customHeight="1" x14ac:dyDescent="0.2">
      <c r="A24" s="23" t="s">
        <v>80</v>
      </c>
      <c r="B24" s="34" t="s">
        <v>82</v>
      </c>
      <c r="C24" s="34"/>
      <c r="D24" s="34"/>
      <c r="E24" s="34"/>
      <c r="F24" s="34"/>
      <c r="G24" s="34"/>
      <c r="H24" s="35">
        <f>$K$15</f>
        <v>2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>
        <v>5</v>
      </c>
      <c r="U24" s="36"/>
      <c r="V24" s="37">
        <f>(T24*((K24*0)+(N24*50)+(Q24*100)))/(H24*100)</f>
        <v>0</v>
      </c>
      <c r="W24" s="37"/>
      <c r="X24" s="119"/>
      <c r="Y24" s="119"/>
      <c r="Z24" s="119"/>
    </row>
    <row r="25" spans="1:26" s="16" customFormat="1" ht="24" customHeight="1" x14ac:dyDescent="0.2">
      <c r="A25" s="24" t="s">
        <v>81</v>
      </c>
      <c r="B25" s="65" t="s">
        <v>67</v>
      </c>
      <c r="C25" s="65"/>
      <c r="D25" s="65"/>
      <c r="E25" s="65"/>
      <c r="F25" s="65"/>
      <c r="G25" s="65"/>
      <c r="H25" s="66">
        <f>$K$13</f>
        <v>545000</v>
      </c>
      <c r="I25" s="66"/>
      <c r="J25" s="66"/>
      <c r="K25" s="120">
        <f>K34</f>
        <v>0</v>
      </c>
      <c r="L25" s="120"/>
      <c r="M25" s="120"/>
      <c r="N25" s="120">
        <f t="shared" ref="N25" si="0">N34</f>
        <v>0</v>
      </c>
      <c r="O25" s="120"/>
      <c r="P25" s="120"/>
      <c r="Q25" s="120">
        <f t="shared" ref="Q25" si="1">Q34</f>
        <v>0</v>
      </c>
      <c r="R25" s="120"/>
      <c r="S25" s="120"/>
      <c r="T25" s="45">
        <f>SUM(T26+T27+T30+T34)</f>
        <v>55</v>
      </c>
      <c r="U25" s="45"/>
      <c r="V25" s="46">
        <f>SUM(V26,V27,V30,V34)</f>
        <v>0</v>
      </c>
      <c r="W25" s="46"/>
      <c r="X25" s="119"/>
      <c r="Y25" s="119"/>
      <c r="Z25" s="119"/>
    </row>
    <row r="26" spans="1:26" s="18" customFormat="1" ht="24" customHeight="1" x14ac:dyDescent="0.2">
      <c r="A26" s="25" t="s">
        <v>68</v>
      </c>
      <c r="B26" s="114" t="s">
        <v>83</v>
      </c>
      <c r="C26" s="114"/>
      <c r="D26" s="114"/>
      <c r="E26" s="114"/>
      <c r="F26" s="114"/>
      <c r="G26" s="114"/>
      <c r="H26" s="39">
        <f>$K$15</f>
        <v>2</v>
      </c>
      <c r="I26" s="39"/>
      <c r="J26" s="39"/>
      <c r="K26" s="115"/>
      <c r="L26" s="115"/>
      <c r="M26" s="115"/>
      <c r="N26" s="115"/>
      <c r="O26" s="115"/>
      <c r="P26" s="115"/>
      <c r="Q26" s="115"/>
      <c r="R26" s="115"/>
      <c r="S26" s="115"/>
      <c r="T26" s="40">
        <v>5</v>
      </c>
      <c r="U26" s="40"/>
      <c r="V26" s="33">
        <f>(T26*((K26*0)+(N26*50)+(Q26*100)))/(H26*100)</f>
        <v>0</v>
      </c>
      <c r="W26" s="33"/>
      <c r="X26" s="119"/>
      <c r="Y26" s="119"/>
      <c r="Z26" s="119"/>
    </row>
    <row r="27" spans="1:26" s="19" customFormat="1" ht="24" customHeight="1" x14ac:dyDescent="0.2">
      <c r="A27" s="26" t="s">
        <v>69</v>
      </c>
      <c r="B27" s="43" t="s">
        <v>84</v>
      </c>
      <c r="C27" s="43"/>
      <c r="D27" s="43"/>
      <c r="E27" s="43"/>
      <c r="F27" s="43"/>
      <c r="G27" s="43"/>
      <c r="H27" s="44">
        <f>$H$25</f>
        <v>545000</v>
      </c>
      <c r="I27" s="44"/>
      <c r="J27" s="44"/>
      <c r="K27" s="44">
        <f>K29</f>
        <v>0</v>
      </c>
      <c r="L27" s="44"/>
      <c r="M27" s="44"/>
      <c r="N27" s="44">
        <f t="shared" ref="N27" si="2">N29</f>
        <v>0</v>
      </c>
      <c r="O27" s="44"/>
      <c r="P27" s="44"/>
      <c r="Q27" s="44">
        <f t="shared" ref="Q27" si="3">Q29</f>
        <v>0</v>
      </c>
      <c r="R27" s="44"/>
      <c r="S27" s="44"/>
      <c r="T27" s="41">
        <v>15</v>
      </c>
      <c r="U27" s="41"/>
      <c r="V27" s="42">
        <f>SUM(V28:W29)</f>
        <v>0</v>
      </c>
      <c r="W27" s="42"/>
      <c r="X27" s="119"/>
      <c r="Y27" s="119"/>
      <c r="Z27" s="119"/>
    </row>
    <row r="28" spans="1:26" s="18" customFormat="1" ht="24" customHeight="1" x14ac:dyDescent="0.2">
      <c r="A28" s="30"/>
      <c r="B28" s="38" t="s">
        <v>85</v>
      </c>
      <c r="C28" s="38"/>
      <c r="D28" s="38"/>
      <c r="E28" s="38"/>
      <c r="F28" s="38"/>
      <c r="G28" s="38"/>
      <c r="H28" s="39">
        <f>$K$15</f>
        <v>2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0">
        <v>5</v>
      </c>
      <c r="U28" s="40"/>
      <c r="V28" s="33">
        <f>(T28*((K28*0)+(N28*50)+(Q28*100)))/(H28*100)</f>
        <v>0</v>
      </c>
      <c r="W28" s="33"/>
      <c r="X28" s="119"/>
      <c r="Y28" s="119"/>
      <c r="Z28" s="119"/>
    </row>
    <row r="29" spans="1:26" s="18" customFormat="1" ht="24" customHeight="1" x14ac:dyDescent="0.2">
      <c r="A29" s="30"/>
      <c r="B29" s="38" t="s">
        <v>86</v>
      </c>
      <c r="C29" s="38"/>
      <c r="D29" s="38"/>
      <c r="E29" s="38"/>
      <c r="F29" s="38"/>
      <c r="G29" s="38"/>
      <c r="H29" s="39">
        <f>$H$25</f>
        <v>545000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>
        <v>10</v>
      </c>
      <c r="U29" s="40"/>
      <c r="V29" s="33">
        <f>(T29*((K29*0)+(N29*50)+(Q29*100)))/(H29*100)</f>
        <v>0</v>
      </c>
      <c r="W29" s="33"/>
      <c r="X29" s="119"/>
      <c r="Y29" s="119"/>
      <c r="Z29" s="119"/>
    </row>
    <row r="30" spans="1:26" s="19" customFormat="1" ht="24" customHeight="1" x14ac:dyDescent="0.2">
      <c r="A30" s="27" t="s">
        <v>70</v>
      </c>
      <c r="B30" s="43" t="s">
        <v>87</v>
      </c>
      <c r="C30" s="43"/>
      <c r="D30" s="43"/>
      <c r="E30" s="43"/>
      <c r="F30" s="43"/>
      <c r="G30" s="43"/>
      <c r="H30" s="44">
        <f>$H$25</f>
        <v>545000</v>
      </c>
      <c r="I30" s="44"/>
      <c r="J30" s="44"/>
      <c r="K30" s="44">
        <f>K33</f>
        <v>0</v>
      </c>
      <c r="L30" s="44"/>
      <c r="M30" s="44"/>
      <c r="N30" s="44">
        <f t="shared" ref="N30" si="4">N33</f>
        <v>0</v>
      </c>
      <c r="O30" s="44"/>
      <c r="P30" s="44"/>
      <c r="Q30" s="44">
        <f t="shared" ref="Q30" si="5">Q33</f>
        <v>0</v>
      </c>
      <c r="R30" s="44"/>
      <c r="S30" s="44"/>
      <c r="T30" s="41">
        <v>20</v>
      </c>
      <c r="U30" s="41"/>
      <c r="V30" s="42">
        <f>SUM(V31:W33)</f>
        <v>0</v>
      </c>
      <c r="W30" s="42"/>
      <c r="X30" s="119"/>
      <c r="Y30" s="119"/>
      <c r="Z30" s="119"/>
    </row>
    <row r="31" spans="1:26" s="18" customFormat="1" ht="24" customHeight="1" x14ac:dyDescent="0.2">
      <c r="A31" s="30"/>
      <c r="B31" s="38" t="s">
        <v>88</v>
      </c>
      <c r="C31" s="38"/>
      <c r="D31" s="38"/>
      <c r="E31" s="38"/>
      <c r="F31" s="38"/>
      <c r="G31" s="38"/>
      <c r="H31" s="39">
        <f>$K$15</f>
        <v>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>
        <v>5</v>
      </c>
      <c r="U31" s="40"/>
      <c r="V31" s="33">
        <f>(T31*((K31*0)+(N31*50)+(Q31*100)))/(H31*100)</f>
        <v>0</v>
      </c>
      <c r="W31" s="33"/>
      <c r="X31" s="119"/>
      <c r="Y31" s="119"/>
      <c r="Z31" s="119"/>
    </row>
    <row r="32" spans="1:26" s="18" customFormat="1" ht="24" customHeight="1" x14ac:dyDescent="0.2">
      <c r="A32" s="30"/>
      <c r="B32" s="113" t="s">
        <v>89</v>
      </c>
      <c r="C32" s="113"/>
      <c r="D32" s="113"/>
      <c r="E32" s="113"/>
      <c r="F32" s="113"/>
      <c r="G32" s="113"/>
      <c r="H32" s="39">
        <f>$K$15</f>
        <v>2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>
        <v>5</v>
      </c>
      <c r="U32" s="40"/>
      <c r="V32" s="33">
        <f>(T32*((K32*0)+(N32*50)+(Q32*100)))/(H32*100)</f>
        <v>0</v>
      </c>
      <c r="W32" s="33"/>
      <c r="X32" s="119"/>
      <c r="Y32" s="119"/>
      <c r="Z32" s="119"/>
    </row>
    <row r="33" spans="1:26" s="18" customFormat="1" ht="24" customHeight="1" x14ac:dyDescent="0.2">
      <c r="A33" s="30"/>
      <c r="B33" s="38" t="s">
        <v>90</v>
      </c>
      <c r="C33" s="38"/>
      <c r="D33" s="38"/>
      <c r="E33" s="38"/>
      <c r="F33" s="38"/>
      <c r="G33" s="38"/>
      <c r="H33" s="39">
        <f>$H$25</f>
        <v>545000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0">
        <v>10</v>
      </c>
      <c r="U33" s="40"/>
      <c r="V33" s="33">
        <f>(T33*((K33*0)+(N33*50)+(Q33*100)))/(H33*100)</f>
        <v>0</v>
      </c>
      <c r="W33" s="33"/>
      <c r="X33" s="119"/>
      <c r="Y33" s="119"/>
      <c r="Z33" s="119"/>
    </row>
    <row r="34" spans="1:26" s="19" customFormat="1" ht="24" customHeight="1" x14ac:dyDescent="0.2">
      <c r="A34" s="26" t="s">
        <v>71</v>
      </c>
      <c r="B34" s="43" t="s">
        <v>91</v>
      </c>
      <c r="C34" s="43"/>
      <c r="D34" s="43"/>
      <c r="E34" s="43"/>
      <c r="F34" s="43"/>
      <c r="G34" s="43"/>
      <c r="H34" s="44">
        <f>$H$25</f>
        <v>545000</v>
      </c>
      <c r="I34" s="44"/>
      <c r="J34" s="44"/>
      <c r="K34" s="44">
        <f>K35</f>
        <v>0</v>
      </c>
      <c r="L34" s="44"/>
      <c r="M34" s="44"/>
      <c r="N34" s="44">
        <f t="shared" ref="N34" si="6">N35</f>
        <v>0</v>
      </c>
      <c r="O34" s="44"/>
      <c r="P34" s="44"/>
      <c r="Q34" s="44">
        <f t="shared" ref="Q34" si="7">Q35</f>
        <v>0</v>
      </c>
      <c r="R34" s="44"/>
      <c r="S34" s="44"/>
      <c r="T34" s="41">
        <v>15</v>
      </c>
      <c r="U34" s="41"/>
      <c r="V34" s="42">
        <f>SUM(V35:W36)</f>
        <v>0</v>
      </c>
      <c r="W34" s="42"/>
      <c r="X34" s="119"/>
      <c r="Y34" s="119"/>
      <c r="Z34" s="119"/>
    </row>
    <row r="35" spans="1:26" s="18" customFormat="1" ht="48" customHeight="1" x14ac:dyDescent="0.2">
      <c r="A35" s="31"/>
      <c r="B35" s="38" t="s">
        <v>92</v>
      </c>
      <c r="C35" s="38"/>
      <c r="D35" s="38"/>
      <c r="E35" s="38"/>
      <c r="F35" s="38"/>
      <c r="G35" s="38"/>
      <c r="H35" s="39">
        <f>$H$25</f>
        <v>545000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>
        <v>10</v>
      </c>
      <c r="U35" s="40"/>
      <c r="V35" s="33">
        <f>(T35*((K35*0)+(N35*50)+(Q35*100)))/(H35*100)</f>
        <v>0</v>
      </c>
      <c r="W35" s="33"/>
      <c r="X35" s="119"/>
      <c r="Y35" s="119"/>
      <c r="Z35" s="119"/>
    </row>
    <row r="36" spans="1:26" s="18" customFormat="1" ht="24" customHeight="1" x14ac:dyDescent="0.2">
      <c r="A36" s="31"/>
      <c r="B36" s="38" t="s">
        <v>93</v>
      </c>
      <c r="C36" s="38"/>
      <c r="D36" s="38"/>
      <c r="E36" s="38"/>
      <c r="F36" s="38"/>
      <c r="G36" s="38"/>
      <c r="H36" s="39">
        <v>457000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>
        <v>5</v>
      </c>
      <c r="U36" s="40"/>
      <c r="V36" s="33">
        <f>(T36*((K36*0)+(N36*50)+(Q36*100)))/(H36*100)</f>
        <v>0</v>
      </c>
      <c r="W36" s="33"/>
      <c r="X36" s="119"/>
      <c r="Y36" s="119"/>
      <c r="Z36" s="119"/>
    </row>
    <row r="37" spans="1:26" s="16" customFormat="1" ht="24" customHeight="1" x14ac:dyDescent="0.2">
      <c r="A37" s="24" t="s">
        <v>94</v>
      </c>
      <c r="B37" s="65" t="s">
        <v>78</v>
      </c>
      <c r="C37" s="65"/>
      <c r="D37" s="65"/>
      <c r="E37" s="65"/>
      <c r="F37" s="65"/>
      <c r="G37" s="65"/>
      <c r="H37" s="66">
        <f>$K$14</f>
        <v>89400</v>
      </c>
      <c r="I37" s="66"/>
      <c r="J37" s="66"/>
      <c r="K37" s="66">
        <f>K42</f>
        <v>0</v>
      </c>
      <c r="L37" s="66"/>
      <c r="M37" s="66"/>
      <c r="N37" s="66">
        <f t="shared" ref="N37" si="8">N42</f>
        <v>0</v>
      </c>
      <c r="O37" s="66"/>
      <c r="P37" s="66"/>
      <c r="Q37" s="66">
        <f t="shared" ref="Q37" si="9">Q42</f>
        <v>0</v>
      </c>
      <c r="R37" s="66"/>
      <c r="S37" s="66"/>
      <c r="T37" s="45">
        <f>SUM(T38,T39,T42)</f>
        <v>30</v>
      </c>
      <c r="U37" s="45"/>
      <c r="V37" s="46">
        <f>SUM(V38,V39,V42)</f>
        <v>0</v>
      </c>
      <c r="W37" s="46"/>
      <c r="X37" s="119"/>
      <c r="Y37" s="119"/>
      <c r="Z37" s="119"/>
    </row>
    <row r="38" spans="1:26" s="18" customFormat="1" ht="24" customHeight="1" x14ac:dyDescent="0.2">
      <c r="A38" s="28" t="s">
        <v>72</v>
      </c>
      <c r="B38" s="38" t="s">
        <v>83</v>
      </c>
      <c r="C38" s="38"/>
      <c r="D38" s="38"/>
      <c r="E38" s="38"/>
      <c r="F38" s="38"/>
      <c r="G38" s="38"/>
      <c r="H38" s="39">
        <f>$K$15</f>
        <v>2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>
        <v>5</v>
      </c>
      <c r="U38" s="40"/>
      <c r="V38" s="33">
        <f>(T38*((K38*0)+(N38*50)+(Q38*100)))/(H38*100)</f>
        <v>0</v>
      </c>
      <c r="W38" s="33"/>
      <c r="X38" s="119"/>
      <c r="Y38" s="119"/>
      <c r="Z38" s="119"/>
    </row>
    <row r="39" spans="1:26" s="19" customFormat="1" ht="48" customHeight="1" x14ac:dyDescent="0.2">
      <c r="A39" s="27" t="s">
        <v>73</v>
      </c>
      <c r="B39" s="43" t="s">
        <v>96</v>
      </c>
      <c r="C39" s="43"/>
      <c r="D39" s="43"/>
      <c r="E39" s="43"/>
      <c r="F39" s="43"/>
      <c r="G39" s="43"/>
      <c r="H39" s="44">
        <f>$H$37</f>
        <v>89400</v>
      </c>
      <c r="I39" s="44"/>
      <c r="J39" s="44"/>
      <c r="K39" s="44">
        <f>K41</f>
        <v>0</v>
      </c>
      <c r="L39" s="44"/>
      <c r="M39" s="44"/>
      <c r="N39" s="44">
        <f t="shared" ref="N39" si="10">N41</f>
        <v>0</v>
      </c>
      <c r="O39" s="44"/>
      <c r="P39" s="44"/>
      <c r="Q39" s="44">
        <f t="shared" ref="Q39" si="11">Q41</f>
        <v>0</v>
      </c>
      <c r="R39" s="44"/>
      <c r="S39" s="44"/>
      <c r="T39" s="41">
        <v>10</v>
      </c>
      <c r="U39" s="41"/>
      <c r="V39" s="42">
        <f>SUM(V40:W41)</f>
        <v>0</v>
      </c>
      <c r="W39" s="42"/>
      <c r="X39" s="119"/>
      <c r="Y39" s="119"/>
      <c r="Z39" s="119"/>
    </row>
    <row r="40" spans="1:26" s="18" customFormat="1" ht="24" customHeight="1" x14ac:dyDescent="0.2">
      <c r="A40" s="31"/>
      <c r="B40" s="38" t="s">
        <v>85</v>
      </c>
      <c r="C40" s="38"/>
      <c r="D40" s="38"/>
      <c r="E40" s="38"/>
      <c r="F40" s="38"/>
      <c r="G40" s="38"/>
      <c r="H40" s="39">
        <f>$K$15</f>
        <v>2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0">
        <v>5</v>
      </c>
      <c r="U40" s="40"/>
      <c r="V40" s="33">
        <f>(T40*((K40*0)+(N40*50)+(Q40*100)))/(H40*100)</f>
        <v>0</v>
      </c>
      <c r="W40" s="33"/>
      <c r="X40" s="119"/>
      <c r="Y40" s="119"/>
      <c r="Z40" s="119"/>
    </row>
    <row r="41" spans="1:26" s="18" customFormat="1" ht="24" customHeight="1" x14ac:dyDescent="0.2">
      <c r="A41" s="31"/>
      <c r="B41" s="38" t="s">
        <v>97</v>
      </c>
      <c r="C41" s="38"/>
      <c r="D41" s="38"/>
      <c r="E41" s="38"/>
      <c r="F41" s="38"/>
      <c r="G41" s="38"/>
      <c r="H41" s="39">
        <f>$H$37</f>
        <v>89400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0">
        <v>5</v>
      </c>
      <c r="U41" s="40"/>
      <c r="V41" s="33">
        <f>(T41*((K41*0)+(N41*50)+(Q41*100)))/(H41*100)</f>
        <v>0</v>
      </c>
      <c r="W41" s="33"/>
      <c r="X41" s="119"/>
      <c r="Y41" s="119"/>
      <c r="Z41" s="119"/>
    </row>
    <row r="42" spans="1:26" s="19" customFormat="1" ht="24" customHeight="1" x14ac:dyDescent="0.2">
      <c r="A42" s="27" t="s">
        <v>95</v>
      </c>
      <c r="B42" s="43" t="s">
        <v>91</v>
      </c>
      <c r="C42" s="43"/>
      <c r="D42" s="43"/>
      <c r="E42" s="43"/>
      <c r="F42" s="43"/>
      <c r="G42" s="43"/>
      <c r="H42" s="44">
        <f>$H$37</f>
        <v>89400</v>
      </c>
      <c r="I42" s="44"/>
      <c r="J42" s="44"/>
      <c r="K42" s="44">
        <f>K44</f>
        <v>0</v>
      </c>
      <c r="L42" s="44"/>
      <c r="M42" s="44"/>
      <c r="N42" s="44">
        <f t="shared" ref="N42" si="12">N44</f>
        <v>0</v>
      </c>
      <c r="O42" s="44"/>
      <c r="P42" s="44"/>
      <c r="Q42" s="44">
        <f>Q44</f>
        <v>0</v>
      </c>
      <c r="R42" s="44"/>
      <c r="S42" s="44"/>
      <c r="T42" s="41">
        <v>15</v>
      </c>
      <c r="U42" s="41"/>
      <c r="V42" s="42">
        <f>SUM(V43:W44)</f>
        <v>0</v>
      </c>
      <c r="W42" s="42"/>
      <c r="X42" s="119"/>
      <c r="Y42" s="119"/>
      <c r="Z42" s="119"/>
    </row>
    <row r="43" spans="1:26" s="18" customFormat="1" ht="48" customHeight="1" x14ac:dyDescent="0.2">
      <c r="A43" s="31"/>
      <c r="B43" s="38" t="s">
        <v>92</v>
      </c>
      <c r="C43" s="38"/>
      <c r="D43" s="38"/>
      <c r="E43" s="38"/>
      <c r="F43" s="38"/>
      <c r="G43" s="38"/>
      <c r="H43" s="39">
        <f>$H$37</f>
        <v>89400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0">
        <v>10</v>
      </c>
      <c r="U43" s="40"/>
      <c r="V43" s="33">
        <f>(T43*((K43*0)+(N43*50)+(Q43*100)))/(H43*100)</f>
        <v>0</v>
      </c>
      <c r="W43" s="33"/>
      <c r="X43" s="119"/>
      <c r="Y43" s="119"/>
      <c r="Z43" s="119"/>
    </row>
    <row r="44" spans="1:26" s="18" customFormat="1" ht="24" customHeight="1" x14ac:dyDescent="0.2">
      <c r="A44" s="31"/>
      <c r="B44" s="38" t="s">
        <v>93</v>
      </c>
      <c r="C44" s="38"/>
      <c r="D44" s="38"/>
      <c r="E44" s="38"/>
      <c r="F44" s="38"/>
      <c r="G44" s="38"/>
      <c r="H44" s="39">
        <f>$H$37</f>
        <v>89400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0">
        <v>5</v>
      </c>
      <c r="U44" s="40"/>
      <c r="V44" s="33">
        <f>(T44*((K44*0)+(N44*50)+(Q44*100)))/(H44*100)</f>
        <v>0</v>
      </c>
      <c r="W44" s="33"/>
      <c r="X44" s="119"/>
      <c r="Y44" s="119"/>
      <c r="Z44" s="119"/>
    </row>
    <row r="45" spans="1:26" s="17" customFormat="1" ht="24" customHeight="1" x14ac:dyDescent="0.2">
      <c r="A45" s="23" t="s">
        <v>98</v>
      </c>
      <c r="B45" s="34" t="s">
        <v>79</v>
      </c>
      <c r="C45" s="34"/>
      <c r="D45" s="34"/>
      <c r="E45" s="34"/>
      <c r="F45" s="34"/>
      <c r="G45" s="34"/>
      <c r="H45" s="35">
        <f>$K$16</f>
        <v>80</v>
      </c>
      <c r="I45" s="35"/>
      <c r="J45" s="35"/>
      <c r="K45" s="35">
        <v>80</v>
      </c>
      <c r="L45" s="35"/>
      <c r="M45" s="35"/>
      <c r="N45" s="35">
        <v>0</v>
      </c>
      <c r="O45" s="35"/>
      <c r="P45" s="35"/>
      <c r="Q45" s="35">
        <v>0</v>
      </c>
      <c r="R45" s="35"/>
      <c r="S45" s="35"/>
      <c r="T45" s="36">
        <v>5</v>
      </c>
      <c r="U45" s="36"/>
      <c r="V45" s="37">
        <f>(T45*((K45*0)+(N45*50)+(Q45*100)))/(H45*100)</f>
        <v>0</v>
      </c>
      <c r="W45" s="37"/>
      <c r="X45" s="119"/>
      <c r="Y45" s="119"/>
      <c r="Z45" s="119"/>
    </row>
    <row r="46" spans="1:26" s="17" customFormat="1" ht="24" customHeight="1" x14ac:dyDescent="0.2">
      <c r="A46" s="23" t="s">
        <v>99</v>
      </c>
      <c r="B46" s="34" t="s">
        <v>104</v>
      </c>
      <c r="C46" s="34"/>
      <c r="D46" s="34"/>
      <c r="E46" s="34"/>
      <c r="F46" s="34"/>
      <c r="G46" s="34"/>
      <c r="H46" s="35">
        <f>$K$17</f>
        <v>5</v>
      </c>
      <c r="I46" s="35"/>
      <c r="J46" s="35"/>
      <c r="K46" s="35">
        <v>5</v>
      </c>
      <c r="L46" s="35"/>
      <c r="M46" s="35"/>
      <c r="N46" s="35">
        <v>0</v>
      </c>
      <c r="O46" s="35"/>
      <c r="P46" s="35"/>
      <c r="Q46" s="35">
        <v>0</v>
      </c>
      <c r="R46" s="35"/>
      <c r="S46" s="35"/>
      <c r="T46" s="36">
        <v>5</v>
      </c>
      <c r="U46" s="36"/>
      <c r="V46" s="37">
        <f>(T46*((K46*0)+(N46*50)+(Q46*100)))/(H46*100)</f>
        <v>0</v>
      </c>
      <c r="W46" s="37"/>
      <c r="X46" s="119"/>
      <c r="Y46" s="119"/>
      <c r="Z46" s="119"/>
    </row>
    <row r="47" spans="1:26" ht="24" customHeight="1" x14ac:dyDescent="0.2">
      <c r="A47" s="108" t="s">
        <v>9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9">
        <f>SUM(T24+T25+T37+T45+T46)</f>
        <v>100</v>
      </c>
      <c r="U47" s="109"/>
      <c r="V47" s="110">
        <f>SUM(V24,V25,V37,V45,V46)</f>
        <v>0</v>
      </c>
      <c r="W47" s="110"/>
      <c r="X47" s="111"/>
      <c r="Y47" s="111"/>
      <c r="Z47" s="111"/>
    </row>
    <row r="48" spans="1:26" ht="9.9499999999999993" customHeight="1" x14ac:dyDescent="0.2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ht="24" customHeight="1" x14ac:dyDescent="0.2">
      <c r="A49" s="1" t="s">
        <v>57</v>
      </c>
    </row>
    <row r="50" spans="1:26" ht="60" customHeight="1" x14ac:dyDescent="0.2">
      <c r="A50" s="10" t="s">
        <v>5</v>
      </c>
      <c r="B50" s="97" t="s">
        <v>19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8" t="s">
        <v>20</v>
      </c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100"/>
      <c r="Y50" s="101" t="s">
        <v>21</v>
      </c>
      <c r="Z50" s="101"/>
    </row>
    <row r="51" spans="1:26" ht="24" customHeight="1" x14ac:dyDescent="0.2">
      <c r="A51" s="102" t="s">
        <v>22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4"/>
    </row>
    <row r="52" spans="1:26" ht="72" customHeight="1" x14ac:dyDescent="0.2">
      <c r="A52" s="11" t="str">
        <f>IF(B52&lt;&gt;"","2.1.1","")</f>
        <v/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1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3"/>
      <c r="Y52" s="74"/>
      <c r="Z52" s="74"/>
    </row>
    <row r="53" spans="1:26" ht="72" customHeight="1" x14ac:dyDescent="0.2">
      <c r="A53" s="11" t="str">
        <f>IF(B53&lt;&gt;"","2.1.2","")</f>
        <v/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1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3"/>
      <c r="Y53" s="74"/>
      <c r="Z53" s="74"/>
    </row>
    <row r="54" spans="1:26" ht="72" customHeight="1" x14ac:dyDescent="0.2">
      <c r="A54" s="11" t="str">
        <f>IF(B54&lt;&gt;"","2.1.3","")</f>
        <v/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1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3"/>
      <c r="Y54" s="74"/>
      <c r="Z54" s="74"/>
    </row>
    <row r="55" spans="1:26" ht="72" customHeight="1" x14ac:dyDescent="0.2">
      <c r="A55" s="11" t="str">
        <f>IF(B55&lt;&gt;"","2.1.4","")</f>
        <v/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1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3"/>
      <c r="Y55" s="74"/>
      <c r="Z55" s="74"/>
    </row>
    <row r="56" spans="1:26" ht="48" hidden="1" customHeight="1" x14ac:dyDescent="0.2">
      <c r="A56" s="11" t="str">
        <f>IF(B56&lt;&gt;"","2.1.5","")</f>
        <v/>
      </c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3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4"/>
      <c r="Z56" s="95"/>
    </row>
    <row r="57" spans="1:26" ht="24" customHeight="1" x14ac:dyDescent="0.2">
      <c r="A57" s="102" t="s">
        <v>23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4"/>
    </row>
    <row r="58" spans="1:26" ht="72" customHeight="1" x14ac:dyDescent="0.2">
      <c r="A58" s="11" t="str">
        <f>IF(B58&lt;&gt;"","2.2.1","")</f>
        <v/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1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3"/>
      <c r="Y58" s="74"/>
      <c r="Z58" s="74"/>
    </row>
    <row r="59" spans="1:26" ht="72" customHeight="1" x14ac:dyDescent="0.2">
      <c r="A59" s="11" t="str">
        <f>IF(B59&lt;&gt;"","2.2.2","")</f>
        <v/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1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3"/>
      <c r="Y59" s="74"/>
      <c r="Z59" s="74"/>
    </row>
    <row r="60" spans="1:26" ht="72" customHeight="1" x14ac:dyDescent="0.2">
      <c r="A60" s="11" t="str">
        <f>IF(B60&lt;&gt;"","2.2.3","")</f>
        <v/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1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3"/>
      <c r="Y60" s="74"/>
      <c r="Z60" s="74"/>
    </row>
    <row r="61" spans="1:26" ht="72" customHeight="1" x14ac:dyDescent="0.2">
      <c r="A61" s="11" t="str">
        <f>IF(B61&lt;&gt;"","2.2.4","")</f>
        <v/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1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3"/>
      <c r="Y61" s="74"/>
      <c r="Z61" s="74"/>
    </row>
    <row r="62" spans="1:26" ht="48" hidden="1" customHeight="1" x14ac:dyDescent="0.2">
      <c r="A62" s="11" t="str">
        <f>IF(B62&lt;&gt;"","2.2.5","")</f>
        <v/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1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3"/>
      <c r="Y62" s="74"/>
      <c r="Z62" s="74"/>
    </row>
    <row r="63" spans="1:26" ht="24" customHeight="1" x14ac:dyDescent="0.2">
      <c r="A63" s="102" t="s">
        <v>24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4"/>
    </row>
    <row r="64" spans="1:26" ht="72" customHeight="1" x14ac:dyDescent="0.2">
      <c r="A64" s="11" t="str">
        <f>IF(B64&lt;&gt;"","2.3.1","")</f>
        <v/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1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3"/>
      <c r="Y64" s="74"/>
      <c r="Z64" s="74"/>
    </row>
    <row r="65" spans="1:26" ht="72" customHeight="1" x14ac:dyDescent="0.2">
      <c r="A65" s="11" t="str">
        <f>IF(B65&lt;&gt;"","2.3.2","")</f>
        <v/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1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3"/>
      <c r="Y65" s="74"/>
      <c r="Z65" s="74"/>
    </row>
    <row r="66" spans="1:26" ht="72" customHeight="1" x14ac:dyDescent="0.2">
      <c r="A66" s="11" t="str">
        <f>IF(B66&lt;&gt;"","2.3.3","")</f>
        <v/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1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3"/>
      <c r="Y66" s="74"/>
      <c r="Z66" s="74"/>
    </row>
    <row r="67" spans="1:26" ht="72" customHeight="1" x14ac:dyDescent="0.2">
      <c r="A67" s="11" t="str">
        <f>IF(B67&lt;&gt;"","2.3.4","")</f>
        <v/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1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3"/>
      <c r="Y67" s="74"/>
      <c r="Z67" s="74"/>
    </row>
    <row r="68" spans="1:26" ht="48" hidden="1" customHeight="1" x14ac:dyDescent="0.2">
      <c r="A68" s="11" t="str">
        <f>IF(B68&lt;&gt;"","2.3.5","")</f>
        <v/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1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3"/>
      <c r="Y68" s="74"/>
      <c r="Z68" s="74"/>
    </row>
    <row r="69" spans="1:26" ht="9.9499999999999993" customHeight="1" x14ac:dyDescent="0.2"/>
    <row r="70" spans="1:26" ht="24" customHeight="1" x14ac:dyDescent="0.2">
      <c r="A70" s="2" t="s">
        <v>58</v>
      </c>
    </row>
    <row r="71" spans="1:26" ht="9.9499999999999993" customHeight="1" x14ac:dyDescent="0.2"/>
    <row r="72" spans="1:26" s="8" customFormat="1" ht="60" customHeight="1" x14ac:dyDescent="0.2">
      <c r="A72" s="10" t="s">
        <v>5</v>
      </c>
      <c r="B72" s="97" t="s">
        <v>25</v>
      </c>
      <c r="C72" s="97"/>
      <c r="D72" s="97"/>
      <c r="E72" s="97"/>
      <c r="F72" s="97"/>
      <c r="G72" s="97"/>
      <c r="H72" s="97" t="s">
        <v>20</v>
      </c>
      <c r="I72" s="97"/>
      <c r="J72" s="97"/>
      <c r="K72" s="97"/>
      <c r="L72" s="97"/>
      <c r="M72" s="97"/>
      <c r="N72" s="97"/>
      <c r="O72" s="97"/>
      <c r="P72" s="97"/>
      <c r="Q72" s="98" t="s">
        <v>26</v>
      </c>
      <c r="R72" s="99"/>
      <c r="S72" s="99"/>
      <c r="T72" s="99"/>
      <c r="U72" s="99"/>
      <c r="V72" s="99"/>
      <c r="W72" s="99"/>
      <c r="X72" s="100"/>
      <c r="Y72" s="101" t="s">
        <v>21</v>
      </c>
      <c r="Z72" s="101"/>
    </row>
    <row r="73" spans="1:26" ht="72" customHeight="1" x14ac:dyDescent="0.2">
      <c r="A73" s="11" t="str">
        <f>IF(B73&lt;&gt;"","3.1","")</f>
        <v/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1"/>
      <c r="R73" s="92"/>
      <c r="S73" s="92"/>
      <c r="T73" s="92"/>
      <c r="U73" s="92"/>
      <c r="V73" s="92"/>
      <c r="W73" s="92"/>
      <c r="X73" s="93"/>
      <c r="Y73" s="74"/>
      <c r="Z73" s="74"/>
    </row>
    <row r="74" spans="1:26" ht="72" customHeight="1" x14ac:dyDescent="0.2">
      <c r="A74" s="11" t="str">
        <f>IF(B74&lt;&gt;"","3.2","")</f>
        <v/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1"/>
      <c r="R74" s="92"/>
      <c r="S74" s="92"/>
      <c r="T74" s="92"/>
      <c r="U74" s="92"/>
      <c r="V74" s="92"/>
      <c r="W74" s="92"/>
      <c r="X74" s="93"/>
      <c r="Y74" s="74"/>
      <c r="Z74" s="74"/>
    </row>
    <row r="75" spans="1:26" ht="72" customHeight="1" x14ac:dyDescent="0.2">
      <c r="A75" s="11" t="str">
        <f>IF(B75&lt;&gt;"","3.3","")</f>
        <v/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1"/>
      <c r="R75" s="92"/>
      <c r="S75" s="92"/>
      <c r="T75" s="92"/>
      <c r="U75" s="92"/>
      <c r="V75" s="92"/>
      <c r="W75" s="92"/>
      <c r="X75" s="93"/>
      <c r="Y75" s="74"/>
      <c r="Z75" s="74"/>
    </row>
    <row r="76" spans="1:26" ht="72" customHeight="1" x14ac:dyDescent="0.2">
      <c r="A76" s="11" t="str">
        <f>IF(B76&lt;&gt;"","3.4","")</f>
        <v/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1"/>
      <c r="R76" s="92"/>
      <c r="S76" s="92"/>
      <c r="T76" s="92"/>
      <c r="U76" s="92"/>
      <c r="V76" s="92"/>
      <c r="W76" s="92"/>
      <c r="X76" s="93"/>
      <c r="Y76" s="74"/>
      <c r="Z76" s="74"/>
    </row>
    <row r="77" spans="1:26" ht="72" hidden="1" customHeight="1" x14ac:dyDescent="0.2">
      <c r="A77" s="11" t="str">
        <f>IF(B77&lt;&gt;"","3.5","")</f>
        <v/>
      </c>
      <c r="B77" s="91"/>
      <c r="C77" s="92"/>
      <c r="D77" s="92"/>
      <c r="E77" s="92"/>
      <c r="F77" s="92"/>
      <c r="G77" s="93"/>
      <c r="H77" s="91"/>
      <c r="I77" s="92"/>
      <c r="J77" s="92"/>
      <c r="K77" s="92"/>
      <c r="L77" s="92"/>
      <c r="M77" s="92"/>
      <c r="N77" s="92"/>
      <c r="O77" s="92"/>
      <c r="P77" s="93"/>
      <c r="Q77" s="91"/>
      <c r="R77" s="92"/>
      <c r="S77" s="92"/>
      <c r="T77" s="92"/>
      <c r="U77" s="92"/>
      <c r="V77" s="92"/>
      <c r="W77" s="92"/>
      <c r="X77" s="93"/>
      <c r="Y77" s="94"/>
      <c r="Z77" s="95"/>
    </row>
    <row r="78" spans="1:26" ht="72" hidden="1" customHeight="1" x14ac:dyDescent="0.2">
      <c r="A78" s="11" t="str">
        <f>IF(B78&lt;&gt;"","3.6","")</f>
        <v/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1"/>
      <c r="R78" s="92"/>
      <c r="S78" s="92"/>
      <c r="T78" s="92"/>
      <c r="U78" s="92"/>
      <c r="V78" s="92"/>
      <c r="W78" s="92"/>
      <c r="X78" s="93"/>
      <c r="Y78" s="74"/>
      <c r="Z78" s="74"/>
    </row>
    <row r="79" spans="1:26" ht="9.9499999999999993" customHeight="1" x14ac:dyDescent="0.2">
      <c r="A79" s="2"/>
    </row>
    <row r="80" spans="1:26" ht="24" customHeight="1" x14ac:dyDescent="0.2">
      <c r="A80" s="2" t="s">
        <v>59</v>
      </c>
    </row>
    <row r="81" spans="1:25" ht="9.9499999999999993" customHeight="1" x14ac:dyDescent="0.2">
      <c r="A81" s="2"/>
    </row>
    <row r="82" spans="1:25" ht="48" customHeight="1" x14ac:dyDescent="0.2">
      <c r="B82" s="8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3"/>
    </row>
    <row r="83" spans="1:25" ht="48" customHeight="1" x14ac:dyDescent="0.2">
      <c r="B83" s="84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6"/>
    </row>
    <row r="84" spans="1:25" ht="48" customHeight="1" x14ac:dyDescent="0.2">
      <c r="B84" s="84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6"/>
    </row>
    <row r="85" spans="1:25" ht="48" customHeight="1" x14ac:dyDescent="0.2">
      <c r="B85" s="84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6"/>
    </row>
    <row r="86" spans="1:25" ht="48" customHeight="1" x14ac:dyDescent="0.2"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9"/>
    </row>
    <row r="87" spans="1:25" ht="19.5" customHeight="1" x14ac:dyDescent="0.2">
      <c r="A87" s="2"/>
    </row>
    <row r="88" spans="1:25" ht="21" customHeight="1" x14ac:dyDescent="0.2">
      <c r="A88" s="4" t="s">
        <v>75</v>
      </c>
    </row>
    <row r="89" spans="1:25" ht="13.5" customHeight="1" x14ac:dyDescent="0.2"/>
    <row r="90" spans="1:25" ht="21" customHeight="1" x14ac:dyDescent="0.2">
      <c r="B90" s="73"/>
      <c r="C90" s="73"/>
      <c r="D90" s="73"/>
      <c r="E90" s="73"/>
      <c r="F90" s="73"/>
      <c r="G90" s="73"/>
      <c r="H90" s="73"/>
      <c r="J90" s="73"/>
      <c r="K90" s="73"/>
      <c r="L90" s="73"/>
      <c r="M90" s="73"/>
      <c r="N90" s="73"/>
      <c r="O90" s="73"/>
      <c r="P90" s="73"/>
      <c r="Q90" s="73"/>
      <c r="S90" s="56"/>
      <c r="T90" s="57"/>
      <c r="U90" s="57"/>
      <c r="V90" s="57"/>
      <c r="W90" s="57"/>
      <c r="X90" s="57"/>
      <c r="Y90" s="58"/>
    </row>
    <row r="91" spans="1:25" ht="21" customHeight="1" x14ac:dyDescent="0.2">
      <c r="B91" s="73"/>
      <c r="C91" s="73"/>
      <c r="D91" s="73"/>
      <c r="E91" s="73"/>
      <c r="F91" s="73"/>
      <c r="G91" s="73"/>
      <c r="H91" s="73"/>
      <c r="J91" s="73"/>
      <c r="K91" s="73"/>
      <c r="L91" s="73"/>
      <c r="M91" s="73"/>
      <c r="N91" s="73"/>
      <c r="O91" s="73"/>
      <c r="P91" s="73"/>
      <c r="Q91" s="73"/>
      <c r="S91" s="59"/>
      <c r="T91" s="60"/>
      <c r="U91" s="60"/>
      <c r="V91" s="60"/>
      <c r="W91" s="60"/>
      <c r="X91" s="60"/>
      <c r="Y91" s="61"/>
    </row>
    <row r="92" spans="1:25" ht="21" customHeight="1" x14ac:dyDescent="0.2">
      <c r="B92" s="73"/>
      <c r="C92" s="73"/>
      <c r="D92" s="73"/>
      <c r="E92" s="73"/>
      <c r="F92" s="73"/>
      <c r="G92" s="73"/>
      <c r="H92" s="73"/>
      <c r="J92" s="73"/>
      <c r="K92" s="73"/>
      <c r="L92" s="73"/>
      <c r="M92" s="73"/>
      <c r="N92" s="73"/>
      <c r="O92" s="73"/>
      <c r="P92" s="73"/>
      <c r="Q92" s="73"/>
      <c r="S92" s="59"/>
      <c r="T92" s="60"/>
      <c r="U92" s="60"/>
      <c r="V92" s="60"/>
      <c r="W92" s="60"/>
      <c r="X92" s="60"/>
      <c r="Y92" s="61"/>
    </row>
    <row r="93" spans="1:25" ht="21" customHeight="1" x14ac:dyDescent="0.2">
      <c r="B93" s="73"/>
      <c r="C93" s="73"/>
      <c r="D93" s="73"/>
      <c r="E93" s="73"/>
      <c r="F93" s="73"/>
      <c r="G93" s="73"/>
      <c r="H93" s="73"/>
      <c r="J93" s="73"/>
      <c r="K93" s="73"/>
      <c r="L93" s="73"/>
      <c r="M93" s="73"/>
      <c r="N93" s="73"/>
      <c r="O93" s="73"/>
      <c r="P93" s="73"/>
      <c r="Q93" s="73"/>
      <c r="S93" s="59"/>
      <c r="T93" s="60"/>
      <c r="U93" s="60"/>
      <c r="V93" s="60"/>
      <c r="W93" s="60"/>
      <c r="X93" s="60"/>
      <c r="Y93" s="61"/>
    </row>
    <row r="94" spans="1:25" ht="21" customHeight="1" x14ac:dyDescent="0.2">
      <c r="B94" s="73"/>
      <c r="C94" s="73"/>
      <c r="D94" s="73"/>
      <c r="E94" s="73"/>
      <c r="F94" s="73"/>
      <c r="G94" s="73"/>
      <c r="H94" s="73"/>
      <c r="J94" s="73"/>
      <c r="K94" s="73"/>
      <c r="L94" s="73"/>
      <c r="M94" s="73"/>
      <c r="N94" s="73"/>
      <c r="O94" s="73"/>
      <c r="P94" s="73"/>
      <c r="Q94" s="73"/>
      <c r="S94" s="59"/>
      <c r="T94" s="60"/>
      <c r="U94" s="60"/>
      <c r="V94" s="60"/>
      <c r="W94" s="60"/>
      <c r="X94" s="60"/>
      <c r="Y94" s="61"/>
    </row>
    <row r="95" spans="1:25" x14ac:dyDescent="0.2">
      <c r="B95" s="73"/>
      <c r="C95" s="73"/>
      <c r="D95" s="73"/>
      <c r="E95" s="73"/>
      <c r="F95" s="73"/>
      <c r="G95" s="73"/>
      <c r="H95" s="73"/>
      <c r="J95" s="73"/>
      <c r="K95" s="73"/>
      <c r="L95" s="73"/>
      <c r="M95" s="73"/>
      <c r="N95" s="73"/>
      <c r="O95" s="73"/>
      <c r="P95" s="73"/>
      <c r="Q95" s="73"/>
      <c r="S95" s="59"/>
      <c r="T95" s="60"/>
      <c r="U95" s="60"/>
      <c r="V95" s="60"/>
      <c r="W95" s="60"/>
      <c r="X95" s="60"/>
      <c r="Y95" s="61"/>
    </row>
    <row r="96" spans="1:25" ht="21" customHeight="1" x14ac:dyDescent="0.2">
      <c r="B96" s="73"/>
      <c r="C96" s="73"/>
      <c r="D96" s="73"/>
      <c r="E96" s="73"/>
      <c r="F96" s="73"/>
      <c r="G96" s="73"/>
      <c r="H96" s="73"/>
      <c r="J96" s="73"/>
      <c r="K96" s="73"/>
      <c r="L96" s="73"/>
      <c r="M96" s="73"/>
      <c r="N96" s="73"/>
      <c r="O96" s="73"/>
      <c r="P96" s="73"/>
      <c r="Q96" s="73"/>
      <c r="S96" s="59"/>
      <c r="T96" s="60"/>
      <c r="U96" s="60"/>
      <c r="V96" s="60"/>
      <c r="W96" s="60"/>
      <c r="X96" s="60"/>
      <c r="Y96" s="61"/>
    </row>
    <row r="97" spans="2:25" ht="21" customHeight="1" x14ac:dyDescent="0.2">
      <c r="B97" s="73"/>
      <c r="C97" s="73"/>
      <c r="D97" s="73"/>
      <c r="E97" s="73"/>
      <c r="F97" s="73"/>
      <c r="G97" s="73"/>
      <c r="H97" s="73"/>
      <c r="J97" s="73"/>
      <c r="K97" s="73"/>
      <c r="L97" s="73"/>
      <c r="M97" s="73"/>
      <c r="N97" s="73"/>
      <c r="O97" s="73"/>
      <c r="P97" s="73"/>
      <c r="Q97" s="73"/>
      <c r="S97" s="59"/>
      <c r="T97" s="60"/>
      <c r="U97" s="60"/>
      <c r="V97" s="60"/>
      <c r="W97" s="60"/>
      <c r="X97" s="60"/>
      <c r="Y97" s="61"/>
    </row>
    <row r="98" spans="2:25" ht="21" customHeight="1" x14ac:dyDescent="0.2">
      <c r="B98" s="73"/>
      <c r="C98" s="73"/>
      <c r="D98" s="73"/>
      <c r="E98" s="73"/>
      <c r="F98" s="73"/>
      <c r="G98" s="73"/>
      <c r="H98" s="73"/>
      <c r="J98" s="73"/>
      <c r="K98" s="73"/>
      <c r="L98" s="73"/>
      <c r="M98" s="73"/>
      <c r="N98" s="73"/>
      <c r="O98" s="73"/>
      <c r="P98" s="73"/>
      <c r="Q98" s="73"/>
      <c r="S98" s="59"/>
      <c r="T98" s="60"/>
      <c r="U98" s="60"/>
      <c r="V98" s="60"/>
      <c r="W98" s="60"/>
      <c r="X98" s="60"/>
      <c r="Y98" s="61"/>
    </row>
    <row r="99" spans="2:25" ht="21" customHeight="1" x14ac:dyDescent="0.2">
      <c r="B99" s="73"/>
      <c r="C99" s="73"/>
      <c r="D99" s="73"/>
      <c r="E99" s="73"/>
      <c r="F99" s="73"/>
      <c r="G99" s="73"/>
      <c r="H99" s="73"/>
      <c r="J99" s="73"/>
      <c r="K99" s="73"/>
      <c r="L99" s="73"/>
      <c r="M99" s="73"/>
      <c r="N99" s="73"/>
      <c r="O99" s="73"/>
      <c r="P99" s="73"/>
      <c r="Q99" s="73"/>
      <c r="S99" s="62"/>
      <c r="T99" s="63"/>
      <c r="U99" s="63"/>
      <c r="V99" s="63"/>
      <c r="W99" s="63"/>
      <c r="X99" s="63"/>
      <c r="Y99" s="64"/>
    </row>
    <row r="100" spans="2:25" ht="48" customHeight="1" x14ac:dyDescent="0.2">
      <c r="B100" s="90"/>
      <c r="C100" s="90"/>
      <c r="D100" s="90"/>
      <c r="E100" s="90"/>
      <c r="F100" s="90"/>
      <c r="G100" s="90"/>
      <c r="H100" s="90"/>
      <c r="J100" s="75"/>
      <c r="K100" s="76"/>
      <c r="L100" s="76"/>
      <c r="M100" s="76"/>
      <c r="N100" s="76"/>
      <c r="O100" s="76"/>
      <c r="P100" s="76"/>
      <c r="Q100" s="77"/>
      <c r="S100" s="75"/>
      <c r="T100" s="76"/>
      <c r="U100" s="76"/>
      <c r="V100" s="76"/>
      <c r="W100" s="76"/>
      <c r="X100" s="76"/>
      <c r="Y100" s="77"/>
    </row>
    <row r="101" spans="2:25" ht="48" customHeight="1" x14ac:dyDescent="0.2">
      <c r="B101" s="90"/>
      <c r="C101" s="90"/>
      <c r="D101" s="90"/>
      <c r="E101" s="90"/>
      <c r="F101" s="90"/>
      <c r="G101" s="90"/>
      <c r="H101" s="90"/>
      <c r="J101" s="78"/>
      <c r="K101" s="79"/>
      <c r="L101" s="79"/>
      <c r="M101" s="79"/>
      <c r="N101" s="79"/>
      <c r="O101" s="79"/>
      <c r="P101" s="79"/>
      <c r="Q101" s="80"/>
      <c r="S101" s="78"/>
      <c r="T101" s="79"/>
      <c r="U101" s="79"/>
      <c r="V101" s="79"/>
      <c r="W101" s="79"/>
      <c r="X101" s="79"/>
      <c r="Y101" s="80"/>
    </row>
    <row r="102" spans="2:25" ht="21" customHeight="1" x14ac:dyDescent="0.2"/>
    <row r="103" spans="2:25" ht="21" customHeight="1" x14ac:dyDescent="0.2">
      <c r="B103" s="73"/>
      <c r="C103" s="73"/>
      <c r="D103" s="73"/>
      <c r="E103" s="73"/>
      <c r="F103" s="73"/>
      <c r="G103" s="73"/>
      <c r="H103" s="73"/>
      <c r="J103" s="73"/>
      <c r="K103" s="73"/>
      <c r="L103" s="73"/>
      <c r="M103" s="73"/>
      <c r="N103" s="73"/>
      <c r="O103" s="73"/>
      <c r="P103" s="73"/>
      <c r="Q103" s="73"/>
      <c r="S103" s="56"/>
      <c r="T103" s="57"/>
      <c r="U103" s="57"/>
      <c r="V103" s="57"/>
      <c r="W103" s="57"/>
      <c r="X103" s="57"/>
      <c r="Y103" s="58"/>
    </row>
    <row r="104" spans="2:25" ht="21" customHeight="1" x14ac:dyDescent="0.2">
      <c r="B104" s="73"/>
      <c r="C104" s="73"/>
      <c r="D104" s="73"/>
      <c r="E104" s="73"/>
      <c r="F104" s="73"/>
      <c r="G104" s="73"/>
      <c r="H104" s="73"/>
      <c r="J104" s="73"/>
      <c r="K104" s="73"/>
      <c r="L104" s="73"/>
      <c r="M104" s="73"/>
      <c r="N104" s="73"/>
      <c r="O104" s="73"/>
      <c r="P104" s="73"/>
      <c r="Q104" s="73"/>
      <c r="S104" s="59"/>
      <c r="T104" s="60"/>
      <c r="U104" s="60"/>
      <c r="V104" s="60"/>
      <c r="W104" s="60"/>
      <c r="X104" s="60"/>
      <c r="Y104" s="61"/>
    </row>
    <row r="105" spans="2:25" ht="21" customHeight="1" x14ac:dyDescent="0.2">
      <c r="B105" s="73"/>
      <c r="C105" s="73"/>
      <c r="D105" s="73"/>
      <c r="E105" s="73"/>
      <c r="F105" s="73"/>
      <c r="G105" s="73"/>
      <c r="H105" s="73"/>
      <c r="J105" s="73"/>
      <c r="K105" s="73"/>
      <c r="L105" s="73"/>
      <c r="M105" s="73"/>
      <c r="N105" s="73"/>
      <c r="O105" s="73"/>
      <c r="P105" s="73"/>
      <c r="Q105" s="73"/>
      <c r="S105" s="59"/>
      <c r="T105" s="60"/>
      <c r="U105" s="60"/>
      <c r="V105" s="60"/>
      <c r="W105" s="60"/>
      <c r="X105" s="60"/>
      <c r="Y105" s="61"/>
    </row>
    <row r="106" spans="2:25" ht="21" customHeight="1" x14ac:dyDescent="0.2">
      <c r="B106" s="73"/>
      <c r="C106" s="73"/>
      <c r="D106" s="73"/>
      <c r="E106" s="73"/>
      <c r="F106" s="73"/>
      <c r="G106" s="73"/>
      <c r="H106" s="73"/>
      <c r="J106" s="73"/>
      <c r="K106" s="73"/>
      <c r="L106" s="73"/>
      <c r="M106" s="73"/>
      <c r="N106" s="73"/>
      <c r="O106" s="73"/>
      <c r="P106" s="73"/>
      <c r="Q106" s="73"/>
      <c r="S106" s="59"/>
      <c r="T106" s="60"/>
      <c r="U106" s="60"/>
      <c r="V106" s="60"/>
      <c r="W106" s="60"/>
      <c r="X106" s="60"/>
      <c r="Y106" s="61"/>
    </row>
    <row r="107" spans="2:25" ht="21" customHeight="1" x14ac:dyDescent="0.2">
      <c r="B107" s="73"/>
      <c r="C107" s="73"/>
      <c r="D107" s="73"/>
      <c r="E107" s="73"/>
      <c r="F107" s="73"/>
      <c r="G107" s="73"/>
      <c r="H107" s="73"/>
      <c r="J107" s="73"/>
      <c r="K107" s="73"/>
      <c r="L107" s="73"/>
      <c r="M107" s="73"/>
      <c r="N107" s="73"/>
      <c r="O107" s="73"/>
      <c r="P107" s="73"/>
      <c r="Q107" s="73"/>
      <c r="S107" s="59"/>
      <c r="T107" s="60"/>
      <c r="U107" s="60"/>
      <c r="V107" s="60"/>
      <c r="W107" s="60"/>
      <c r="X107" s="60"/>
      <c r="Y107" s="61"/>
    </row>
    <row r="108" spans="2:25" x14ac:dyDescent="0.2">
      <c r="B108" s="73"/>
      <c r="C108" s="73"/>
      <c r="D108" s="73"/>
      <c r="E108" s="73"/>
      <c r="F108" s="73"/>
      <c r="G108" s="73"/>
      <c r="H108" s="73"/>
      <c r="J108" s="73"/>
      <c r="K108" s="73"/>
      <c r="L108" s="73"/>
      <c r="M108" s="73"/>
      <c r="N108" s="73"/>
      <c r="O108" s="73"/>
      <c r="P108" s="73"/>
      <c r="Q108" s="73"/>
      <c r="S108" s="59"/>
      <c r="T108" s="60"/>
      <c r="U108" s="60"/>
      <c r="V108" s="60"/>
      <c r="W108" s="60"/>
      <c r="X108" s="60"/>
      <c r="Y108" s="61"/>
    </row>
    <row r="109" spans="2:25" ht="21" customHeight="1" x14ac:dyDescent="0.2">
      <c r="B109" s="73"/>
      <c r="C109" s="73"/>
      <c r="D109" s="73"/>
      <c r="E109" s="73"/>
      <c r="F109" s="73"/>
      <c r="G109" s="73"/>
      <c r="H109" s="73"/>
      <c r="J109" s="73"/>
      <c r="K109" s="73"/>
      <c r="L109" s="73"/>
      <c r="M109" s="73"/>
      <c r="N109" s="73"/>
      <c r="O109" s="73"/>
      <c r="P109" s="73"/>
      <c r="Q109" s="73"/>
      <c r="S109" s="59"/>
      <c r="T109" s="60"/>
      <c r="U109" s="60"/>
      <c r="V109" s="60"/>
      <c r="W109" s="60"/>
      <c r="X109" s="60"/>
      <c r="Y109" s="61"/>
    </row>
    <row r="110" spans="2:25" ht="21" customHeight="1" x14ac:dyDescent="0.2">
      <c r="B110" s="73"/>
      <c r="C110" s="73"/>
      <c r="D110" s="73"/>
      <c r="E110" s="73"/>
      <c r="F110" s="73"/>
      <c r="G110" s="73"/>
      <c r="H110" s="73"/>
      <c r="J110" s="73"/>
      <c r="K110" s="73"/>
      <c r="L110" s="73"/>
      <c r="M110" s="73"/>
      <c r="N110" s="73"/>
      <c r="O110" s="73"/>
      <c r="P110" s="73"/>
      <c r="Q110" s="73"/>
      <c r="S110" s="59"/>
      <c r="T110" s="60"/>
      <c r="U110" s="60"/>
      <c r="V110" s="60"/>
      <c r="W110" s="60"/>
      <c r="X110" s="60"/>
      <c r="Y110" s="61"/>
    </row>
    <row r="111" spans="2:25" ht="21" customHeight="1" x14ac:dyDescent="0.2">
      <c r="B111" s="73"/>
      <c r="C111" s="73"/>
      <c r="D111" s="73"/>
      <c r="E111" s="73"/>
      <c r="F111" s="73"/>
      <c r="G111" s="73"/>
      <c r="H111" s="73"/>
      <c r="J111" s="73"/>
      <c r="K111" s="73"/>
      <c r="L111" s="73"/>
      <c r="M111" s="73"/>
      <c r="N111" s="73"/>
      <c r="O111" s="73"/>
      <c r="P111" s="73"/>
      <c r="Q111" s="73"/>
      <c r="S111" s="59"/>
      <c r="T111" s="60"/>
      <c r="U111" s="60"/>
      <c r="V111" s="60"/>
      <c r="W111" s="60"/>
      <c r="X111" s="60"/>
      <c r="Y111" s="61"/>
    </row>
    <row r="112" spans="2:25" ht="21" customHeight="1" x14ac:dyDescent="0.2">
      <c r="B112" s="73"/>
      <c r="C112" s="73"/>
      <c r="D112" s="73"/>
      <c r="E112" s="73"/>
      <c r="F112" s="73"/>
      <c r="G112" s="73"/>
      <c r="H112" s="73"/>
      <c r="J112" s="73"/>
      <c r="K112" s="73"/>
      <c r="L112" s="73"/>
      <c r="M112" s="73"/>
      <c r="N112" s="73"/>
      <c r="O112" s="73"/>
      <c r="P112" s="73"/>
      <c r="Q112" s="73"/>
      <c r="S112" s="62"/>
      <c r="T112" s="63"/>
      <c r="U112" s="63"/>
      <c r="V112" s="63"/>
      <c r="W112" s="63"/>
      <c r="X112" s="63"/>
      <c r="Y112" s="64"/>
    </row>
    <row r="113" spans="2:25" ht="48" customHeight="1" x14ac:dyDescent="0.2">
      <c r="B113" s="74"/>
      <c r="C113" s="74"/>
      <c r="D113" s="74"/>
      <c r="E113" s="74"/>
      <c r="F113" s="74"/>
      <c r="G113" s="74"/>
      <c r="H113" s="74"/>
      <c r="J113" s="75"/>
      <c r="K113" s="76"/>
      <c r="L113" s="76"/>
      <c r="M113" s="76"/>
      <c r="N113" s="76"/>
      <c r="O113" s="76"/>
      <c r="P113" s="76"/>
      <c r="Q113" s="77"/>
      <c r="S113" s="67"/>
      <c r="T113" s="68"/>
      <c r="U113" s="68"/>
      <c r="V113" s="68"/>
      <c r="W113" s="68"/>
      <c r="X113" s="68"/>
      <c r="Y113" s="69"/>
    </row>
    <row r="114" spans="2:25" ht="48" customHeight="1" x14ac:dyDescent="0.2">
      <c r="B114" s="74"/>
      <c r="C114" s="74"/>
      <c r="D114" s="74"/>
      <c r="E114" s="74"/>
      <c r="F114" s="74"/>
      <c r="G114" s="74"/>
      <c r="H114" s="74"/>
      <c r="J114" s="78"/>
      <c r="K114" s="79"/>
      <c r="L114" s="79"/>
      <c r="M114" s="79"/>
      <c r="N114" s="79"/>
      <c r="O114" s="79"/>
      <c r="P114" s="79"/>
      <c r="Q114" s="80"/>
      <c r="S114" s="70"/>
      <c r="T114" s="71"/>
      <c r="U114" s="71"/>
      <c r="V114" s="71"/>
      <c r="W114" s="71"/>
      <c r="X114" s="71"/>
      <c r="Y114" s="72"/>
    </row>
    <row r="115" spans="2:25" ht="21" customHeight="1" x14ac:dyDescent="0.2"/>
    <row r="116" spans="2:25" ht="21" customHeight="1" x14ac:dyDescent="0.2">
      <c r="B116" s="56"/>
      <c r="C116" s="57"/>
      <c r="D116" s="57"/>
      <c r="E116" s="57"/>
      <c r="F116" s="57"/>
      <c r="G116" s="57"/>
      <c r="H116" s="58"/>
      <c r="J116" s="56"/>
      <c r="K116" s="57"/>
      <c r="L116" s="57"/>
      <c r="M116" s="57"/>
      <c r="N116" s="57"/>
      <c r="O116" s="57"/>
      <c r="P116" s="57"/>
      <c r="Q116" s="58"/>
      <c r="S116" s="56"/>
      <c r="T116" s="57"/>
      <c r="U116" s="57"/>
      <c r="V116" s="57"/>
      <c r="W116" s="57"/>
      <c r="X116" s="57"/>
      <c r="Y116" s="58"/>
    </row>
    <row r="117" spans="2:25" ht="21" customHeight="1" x14ac:dyDescent="0.2">
      <c r="B117" s="59"/>
      <c r="C117" s="60"/>
      <c r="D117" s="60"/>
      <c r="E117" s="60"/>
      <c r="F117" s="60"/>
      <c r="G117" s="60"/>
      <c r="H117" s="61"/>
      <c r="J117" s="59"/>
      <c r="K117" s="60"/>
      <c r="L117" s="60"/>
      <c r="M117" s="60"/>
      <c r="N117" s="60"/>
      <c r="O117" s="60"/>
      <c r="P117" s="60"/>
      <c r="Q117" s="61"/>
      <c r="S117" s="59"/>
      <c r="T117" s="60"/>
      <c r="U117" s="60"/>
      <c r="V117" s="60"/>
      <c r="W117" s="60"/>
      <c r="X117" s="60"/>
      <c r="Y117" s="61"/>
    </row>
    <row r="118" spans="2:25" ht="21" customHeight="1" x14ac:dyDescent="0.2">
      <c r="B118" s="59"/>
      <c r="C118" s="60"/>
      <c r="D118" s="60"/>
      <c r="E118" s="60"/>
      <c r="F118" s="60"/>
      <c r="G118" s="60"/>
      <c r="H118" s="61"/>
      <c r="J118" s="59"/>
      <c r="K118" s="60"/>
      <c r="L118" s="60"/>
      <c r="M118" s="60"/>
      <c r="N118" s="60"/>
      <c r="O118" s="60"/>
      <c r="P118" s="60"/>
      <c r="Q118" s="61"/>
      <c r="S118" s="59"/>
      <c r="T118" s="60"/>
      <c r="U118" s="60"/>
      <c r="V118" s="60"/>
      <c r="W118" s="60"/>
      <c r="X118" s="60"/>
      <c r="Y118" s="61"/>
    </row>
    <row r="119" spans="2:25" ht="21" customHeight="1" x14ac:dyDescent="0.2">
      <c r="B119" s="59"/>
      <c r="C119" s="60"/>
      <c r="D119" s="60"/>
      <c r="E119" s="60"/>
      <c r="F119" s="60"/>
      <c r="G119" s="60"/>
      <c r="H119" s="61"/>
      <c r="J119" s="59"/>
      <c r="K119" s="60"/>
      <c r="L119" s="60"/>
      <c r="M119" s="60"/>
      <c r="N119" s="60"/>
      <c r="O119" s="60"/>
      <c r="P119" s="60"/>
      <c r="Q119" s="61"/>
      <c r="S119" s="59"/>
      <c r="T119" s="60"/>
      <c r="U119" s="60"/>
      <c r="V119" s="60"/>
      <c r="W119" s="60"/>
      <c r="X119" s="60"/>
      <c r="Y119" s="61"/>
    </row>
    <row r="120" spans="2:25" ht="21" customHeight="1" x14ac:dyDescent="0.2">
      <c r="B120" s="59"/>
      <c r="C120" s="60"/>
      <c r="D120" s="60"/>
      <c r="E120" s="60"/>
      <c r="F120" s="60"/>
      <c r="G120" s="60"/>
      <c r="H120" s="61"/>
      <c r="J120" s="59"/>
      <c r="K120" s="60"/>
      <c r="L120" s="60"/>
      <c r="M120" s="60"/>
      <c r="N120" s="60"/>
      <c r="O120" s="60"/>
      <c r="P120" s="60"/>
      <c r="Q120" s="61"/>
      <c r="S120" s="59"/>
      <c r="T120" s="60"/>
      <c r="U120" s="60"/>
      <c r="V120" s="60"/>
      <c r="W120" s="60"/>
      <c r="X120" s="60"/>
      <c r="Y120" s="61"/>
    </row>
    <row r="121" spans="2:25" x14ac:dyDescent="0.2">
      <c r="B121" s="59"/>
      <c r="C121" s="60"/>
      <c r="D121" s="60"/>
      <c r="E121" s="60"/>
      <c r="F121" s="60"/>
      <c r="G121" s="60"/>
      <c r="H121" s="61"/>
      <c r="J121" s="59"/>
      <c r="K121" s="60"/>
      <c r="L121" s="60"/>
      <c r="M121" s="60"/>
      <c r="N121" s="60"/>
      <c r="O121" s="60"/>
      <c r="P121" s="60"/>
      <c r="Q121" s="61"/>
      <c r="S121" s="59"/>
      <c r="T121" s="60"/>
      <c r="U121" s="60"/>
      <c r="V121" s="60"/>
      <c r="W121" s="60"/>
      <c r="X121" s="60"/>
      <c r="Y121" s="61"/>
    </row>
    <row r="122" spans="2:25" x14ac:dyDescent="0.2">
      <c r="B122" s="59"/>
      <c r="C122" s="60"/>
      <c r="D122" s="60"/>
      <c r="E122" s="60"/>
      <c r="F122" s="60"/>
      <c r="G122" s="60"/>
      <c r="H122" s="61"/>
      <c r="J122" s="59"/>
      <c r="K122" s="60"/>
      <c r="L122" s="60"/>
      <c r="M122" s="60"/>
      <c r="N122" s="60"/>
      <c r="O122" s="60"/>
      <c r="P122" s="60"/>
      <c r="Q122" s="61"/>
      <c r="S122" s="59"/>
      <c r="T122" s="60"/>
      <c r="U122" s="60"/>
      <c r="V122" s="60"/>
      <c r="W122" s="60"/>
      <c r="X122" s="60"/>
      <c r="Y122" s="61"/>
    </row>
    <row r="123" spans="2:25" ht="21" customHeight="1" x14ac:dyDescent="0.2">
      <c r="B123" s="59"/>
      <c r="C123" s="60"/>
      <c r="D123" s="60"/>
      <c r="E123" s="60"/>
      <c r="F123" s="60"/>
      <c r="G123" s="60"/>
      <c r="H123" s="61"/>
      <c r="J123" s="59"/>
      <c r="K123" s="60"/>
      <c r="L123" s="60"/>
      <c r="M123" s="60"/>
      <c r="N123" s="60"/>
      <c r="O123" s="60"/>
      <c r="P123" s="60"/>
      <c r="Q123" s="61"/>
      <c r="S123" s="59"/>
      <c r="T123" s="60"/>
      <c r="U123" s="60"/>
      <c r="V123" s="60"/>
      <c r="W123" s="60"/>
      <c r="X123" s="60"/>
      <c r="Y123" s="61"/>
    </row>
    <row r="124" spans="2:25" ht="21" customHeight="1" x14ac:dyDescent="0.2">
      <c r="B124" s="59"/>
      <c r="C124" s="60"/>
      <c r="D124" s="60"/>
      <c r="E124" s="60"/>
      <c r="F124" s="60"/>
      <c r="G124" s="60"/>
      <c r="H124" s="61"/>
      <c r="J124" s="59"/>
      <c r="K124" s="60"/>
      <c r="L124" s="60"/>
      <c r="M124" s="60"/>
      <c r="N124" s="60"/>
      <c r="O124" s="60"/>
      <c r="P124" s="60"/>
      <c r="Q124" s="61"/>
      <c r="S124" s="59"/>
      <c r="T124" s="60"/>
      <c r="U124" s="60"/>
      <c r="V124" s="60"/>
      <c r="W124" s="60"/>
      <c r="X124" s="60"/>
      <c r="Y124" s="61"/>
    </row>
    <row r="125" spans="2:25" ht="21" customHeight="1" x14ac:dyDescent="0.2">
      <c r="B125" s="62"/>
      <c r="C125" s="63"/>
      <c r="D125" s="63"/>
      <c r="E125" s="63"/>
      <c r="F125" s="63"/>
      <c r="G125" s="63"/>
      <c r="H125" s="64"/>
      <c r="J125" s="62"/>
      <c r="K125" s="63"/>
      <c r="L125" s="63"/>
      <c r="M125" s="63"/>
      <c r="N125" s="63"/>
      <c r="O125" s="63"/>
      <c r="P125" s="63"/>
      <c r="Q125" s="64"/>
      <c r="S125" s="62"/>
      <c r="T125" s="63"/>
      <c r="U125" s="63"/>
      <c r="V125" s="63"/>
      <c r="W125" s="63"/>
      <c r="X125" s="63"/>
      <c r="Y125" s="64"/>
    </row>
    <row r="126" spans="2:25" ht="48" customHeight="1" x14ac:dyDescent="0.2">
      <c r="B126" s="67"/>
      <c r="C126" s="68"/>
      <c r="D126" s="68"/>
      <c r="E126" s="68"/>
      <c r="F126" s="68"/>
      <c r="G126" s="68"/>
      <c r="H126" s="69"/>
      <c r="J126" s="67"/>
      <c r="K126" s="68"/>
      <c r="L126" s="68"/>
      <c r="M126" s="68"/>
      <c r="N126" s="68"/>
      <c r="O126" s="68"/>
      <c r="P126" s="68"/>
      <c r="Q126" s="69"/>
      <c r="S126" s="67"/>
      <c r="T126" s="68"/>
      <c r="U126" s="68"/>
      <c r="V126" s="68"/>
      <c r="W126" s="68"/>
      <c r="X126" s="68"/>
      <c r="Y126" s="69"/>
    </row>
    <row r="127" spans="2:25" ht="48" customHeight="1" x14ac:dyDescent="0.2">
      <c r="B127" s="70"/>
      <c r="C127" s="71"/>
      <c r="D127" s="71"/>
      <c r="E127" s="71"/>
      <c r="F127" s="71"/>
      <c r="G127" s="71"/>
      <c r="H127" s="72"/>
      <c r="J127" s="70"/>
      <c r="K127" s="71"/>
      <c r="L127" s="71"/>
      <c r="M127" s="71"/>
      <c r="N127" s="71"/>
      <c r="O127" s="71"/>
      <c r="P127" s="71"/>
      <c r="Q127" s="72"/>
      <c r="S127" s="70"/>
      <c r="T127" s="71"/>
      <c r="U127" s="71"/>
      <c r="V127" s="71"/>
      <c r="W127" s="71"/>
      <c r="X127" s="71"/>
      <c r="Y127" s="72"/>
    </row>
    <row r="128" spans="2:25" ht="24" customHeight="1" x14ac:dyDescent="0.2"/>
    <row r="130" spans="5:24" x14ac:dyDescent="0.2">
      <c r="E130" s="9" t="s">
        <v>27</v>
      </c>
      <c r="F130" s="53"/>
      <c r="G130" s="53"/>
      <c r="H130" s="53"/>
      <c r="I130" s="53"/>
      <c r="J130" s="53"/>
      <c r="Q130" s="9" t="s">
        <v>28</v>
      </c>
      <c r="R130" s="53"/>
      <c r="S130" s="53"/>
      <c r="T130" s="53"/>
      <c r="U130" s="53"/>
      <c r="V130" s="53"/>
      <c r="W130" s="53"/>
    </row>
    <row r="131" spans="5:24" x14ac:dyDescent="0.2">
      <c r="E131" s="9" t="s">
        <v>29</v>
      </c>
      <c r="F131" s="54"/>
      <c r="G131" s="54"/>
      <c r="H131" s="54"/>
      <c r="I131" s="54"/>
      <c r="J131" s="54"/>
      <c r="K131" s="2" t="s">
        <v>30</v>
      </c>
      <c r="Q131" s="9" t="s">
        <v>29</v>
      </c>
      <c r="R131" s="53"/>
      <c r="S131" s="53"/>
      <c r="T131" s="53"/>
      <c r="U131" s="53"/>
      <c r="V131" s="53"/>
      <c r="W131" s="53"/>
      <c r="X131" s="2" t="s">
        <v>30</v>
      </c>
    </row>
    <row r="132" spans="5:24" x14ac:dyDescent="0.2">
      <c r="E132" s="9" t="s">
        <v>31</v>
      </c>
      <c r="F132" s="54"/>
      <c r="G132" s="54"/>
      <c r="H132" s="54"/>
      <c r="I132" s="54"/>
      <c r="J132" s="54"/>
      <c r="Q132" s="55"/>
      <c r="R132" s="55"/>
      <c r="S132" s="55"/>
      <c r="T132" s="55"/>
      <c r="U132" s="55"/>
      <c r="V132" s="55"/>
      <c r="W132" s="55"/>
      <c r="X132" s="55"/>
    </row>
    <row r="133" spans="5:24" x14ac:dyDescent="0.2">
      <c r="E133" s="9" t="s">
        <v>32</v>
      </c>
      <c r="F133" s="50"/>
      <c r="G133" s="50"/>
      <c r="H133" s="50"/>
      <c r="I133" s="50"/>
      <c r="J133" s="50"/>
      <c r="Q133" s="9" t="s">
        <v>32</v>
      </c>
      <c r="R133" s="51"/>
      <c r="S133" s="51"/>
      <c r="T133" s="51"/>
      <c r="U133" s="51"/>
      <c r="V133" s="51"/>
      <c r="W133" s="51"/>
    </row>
    <row r="134" spans="5:24" x14ac:dyDescent="0.2">
      <c r="E134" s="9" t="s">
        <v>33</v>
      </c>
      <c r="F134" s="52"/>
      <c r="G134" s="52"/>
      <c r="H134" s="52"/>
      <c r="I134" s="52"/>
      <c r="J134" s="52"/>
    </row>
  </sheetData>
  <sheetProtection algorithmName="SHA-512" hashValue="8/Ffs6kdSRI079mi1IMUgOP+6LWBc3Q1vSiM+HmHbOElYMEAm1R95WJmy5Gail89b++Dg5ma7ZzwbTPDyW8d7A==" saltValue="uNyFKknwS1D0MB1LLF1A/A==" spinCount="100000" sheet="1" formatCells="0"/>
  <protectedRanges>
    <protectedRange sqref="M7 H8 V13:X17 K24:S24 K26:S26 K28:S29 X24 K31:S33 K35:S36 K38:S38 K40:S41 K43:S44 B52:Z55 B58:Z61 B64:Z67 B73:Z76 B82 B90 J90 S90 S100 J100 B100 J103 S103 B103 B113 J113" name="ช่วง1"/>
  </protectedRanges>
  <mergeCells count="340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8:P18"/>
    <mergeCell ref="Q18:R18"/>
    <mergeCell ref="S18:U18"/>
    <mergeCell ref="V18:X18"/>
    <mergeCell ref="Y18:Z18"/>
    <mergeCell ref="A19:Z19"/>
    <mergeCell ref="A12:Z12"/>
    <mergeCell ref="B13:J13"/>
    <mergeCell ref="K13:M13"/>
    <mergeCell ref="N13:P13"/>
    <mergeCell ref="Q13:R13"/>
    <mergeCell ref="S13:U13"/>
    <mergeCell ref="V13:X13"/>
    <mergeCell ref="Y13:Z13"/>
    <mergeCell ref="Y14:Z14"/>
    <mergeCell ref="B15:J15"/>
    <mergeCell ref="K15:M15"/>
    <mergeCell ref="N15:P15"/>
    <mergeCell ref="Q15:R15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X24:Z46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T35:U35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A47:S47"/>
    <mergeCell ref="T47:U47"/>
    <mergeCell ref="V47:W47"/>
    <mergeCell ref="X47:Z47"/>
    <mergeCell ref="A48:Z48"/>
    <mergeCell ref="B50:L50"/>
    <mergeCell ref="M50:X50"/>
    <mergeCell ref="Y50:Z50"/>
    <mergeCell ref="V39:W39"/>
    <mergeCell ref="B46:G46"/>
    <mergeCell ref="H46:J46"/>
    <mergeCell ref="K46:M46"/>
    <mergeCell ref="N46:P46"/>
    <mergeCell ref="Q46:S46"/>
    <mergeCell ref="T46:U46"/>
    <mergeCell ref="V46:W46"/>
    <mergeCell ref="B41:G41"/>
    <mergeCell ref="H41:J41"/>
    <mergeCell ref="B39:G39"/>
    <mergeCell ref="H39:J39"/>
    <mergeCell ref="K39:M39"/>
    <mergeCell ref="N39:P39"/>
    <mergeCell ref="Q39:S39"/>
    <mergeCell ref="T39:U39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0:L60"/>
    <mergeCell ref="M60:X60"/>
    <mergeCell ref="Y60:Z60"/>
    <mergeCell ref="B56:L56"/>
    <mergeCell ref="M56:X56"/>
    <mergeCell ref="Y56:Z56"/>
    <mergeCell ref="A57:Z57"/>
    <mergeCell ref="B58:L58"/>
    <mergeCell ref="M58:X58"/>
    <mergeCell ref="Y58:Z58"/>
    <mergeCell ref="A63:Z63"/>
    <mergeCell ref="B64:L64"/>
    <mergeCell ref="M64:X64"/>
    <mergeCell ref="Y64:Z64"/>
    <mergeCell ref="B65:L65"/>
    <mergeCell ref="M65:X65"/>
    <mergeCell ref="Y65:Z65"/>
    <mergeCell ref="B61:L61"/>
    <mergeCell ref="M61:X61"/>
    <mergeCell ref="Y61:Z61"/>
    <mergeCell ref="B62:L62"/>
    <mergeCell ref="M62:X62"/>
    <mergeCell ref="Y62:Z62"/>
    <mergeCell ref="B68:L68"/>
    <mergeCell ref="M68:X68"/>
    <mergeCell ref="Y68:Z68"/>
    <mergeCell ref="B72:G72"/>
    <mergeCell ref="H72:P72"/>
    <mergeCell ref="Q72:X72"/>
    <mergeCell ref="Y72:Z72"/>
    <mergeCell ref="B66:L66"/>
    <mergeCell ref="M66:X66"/>
    <mergeCell ref="Y66:Z66"/>
    <mergeCell ref="B67:L67"/>
    <mergeCell ref="M67:X67"/>
    <mergeCell ref="Y67:Z67"/>
    <mergeCell ref="B75:G75"/>
    <mergeCell ref="H75:P75"/>
    <mergeCell ref="Q75:X75"/>
    <mergeCell ref="Y75:Z75"/>
    <mergeCell ref="B76:G76"/>
    <mergeCell ref="H76:P76"/>
    <mergeCell ref="Q76:X76"/>
    <mergeCell ref="Y76:Z76"/>
    <mergeCell ref="B73:G73"/>
    <mergeCell ref="H73:P73"/>
    <mergeCell ref="Q73:X73"/>
    <mergeCell ref="Y73:Z73"/>
    <mergeCell ref="B74:G74"/>
    <mergeCell ref="H74:P74"/>
    <mergeCell ref="Q74:X74"/>
    <mergeCell ref="Y74:Z74"/>
    <mergeCell ref="B82:Y86"/>
    <mergeCell ref="B90:H99"/>
    <mergeCell ref="J90:Q99"/>
    <mergeCell ref="S90:Y99"/>
    <mergeCell ref="B100:H101"/>
    <mergeCell ref="J100:Q101"/>
    <mergeCell ref="S100:Y101"/>
    <mergeCell ref="B77:G77"/>
    <mergeCell ref="H77:P77"/>
    <mergeCell ref="Q77:X77"/>
    <mergeCell ref="Y77:Z77"/>
    <mergeCell ref="B78:G78"/>
    <mergeCell ref="H78:P78"/>
    <mergeCell ref="Q78:X78"/>
    <mergeCell ref="Y78:Z78"/>
    <mergeCell ref="B126:H127"/>
    <mergeCell ref="J126:Q127"/>
    <mergeCell ref="S126:Y127"/>
    <mergeCell ref="B103:H112"/>
    <mergeCell ref="J103:Q112"/>
    <mergeCell ref="S103:Y112"/>
    <mergeCell ref="B113:H114"/>
    <mergeCell ref="J113:Q114"/>
    <mergeCell ref="S113:Y114"/>
    <mergeCell ref="F133:J133"/>
    <mergeCell ref="R133:W133"/>
    <mergeCell ref="F134:J134"/>
    <mergeCell ref="B14:J14"/>
    <mergeCell ref="K14:M14"/>
    <mergeCell ref="N14:P14"/>
    <mergeCell ref="Q14:R14"/>
    <mergeCell ref="S14:U14"/>
    <mergeCell ref="V14:X14"/>
    <mergeCell ref="B16:J16"/>
    <mergeCell ref="F130:J130"/>
    <mergeCell ref="R130:W130"/>
    <mergeCell ref="F131:J131"/>
    <mergeCell ref="R131:W131"/>
    <mergeCell ref="F132:J132"/>
    <mergeCell ref="Q132:X132"/>
    <mergeCell ref="B116:H125"/>
    <mergeCell ref="J116:Q125"/>
    <mergeCell ref="S116:Y125"/>
    <mergeCell ref="B37:G37"/>
    <mergeCell ref="H37:J37"/>
    <mergeCell ref="K37:M37"/>
    <mergeCell ref="N37:P37"/>
    <mergeCell ref="Q37:S37"/>
    <mergeCell ref="T37:U37"/>
    <mergeCell ref="V37:W37"/>
    <mergeCell ref="V15:X17"/>
    <mergeCell ref="Y15:Z17"/>
    <mergeCell ref="B17:J17"/>
    <mergeCell ref="K17:M17"/>
    <mergeCell ref="N17:P17"/>
    <mergeCell ref="Q17:R17"/>
    <mergeCell ref="K16:M16"/>
    <mergeCell ref="N16:P16"/>
    <mergeCell ref="Q16:R16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Q35:S35"/>
    <mergeCell ref="B42:G42"/>
    <mergeCell ref="H42:J42"/>
    <mergeCell ref="K42:M42"/>
    <mergeCell ref="N42:P42"/>
    <mergeCell ref="Q42:S42"/>
    <mergeCell ref="V38:W38"/>
    <mergeCell ref="B40:G40"/>
    <mergeCell ref="H40:J40"/>
    <mergeCell ref="K40:M40"/>
    <mergeCell ref="N40:P40"/>
    <mergeCell ref="Q40:S40"/>
    <mergeCell ref="T40:U40"/>
    <mergeCell ref="V40:W40"/>
    <mergeCell ref="B38:G38"/>
    <mergeCell ref="H38:J38"/>
    <mergeCell ref="K38:M38"/>
    <mergeCell ref="N38:P38"/>
    <mergeCell ref="Q38:S38"/>
    <mergeCell ref="T38:U38"/>
    <mergeCell ref="K43:M43"/>
    <mergeCell ref="N43:P43"/>
    <mergeCell ref="Q43:S43"/>
    <mergeCell ref="T43:U43"/>
    <mergeCell ref="V43:W43"/>
    <mergeCell ref="K41:M41"/>
    <mergeCell ref="N41:P41"/>
    <mergeCell ref="Q41:S41"/>
    <mergeCell ref="T41:U41"/>
    <mergeCell ref="V41:W41"/>
    <mergeCell ref="A28:A29"/>
    <mergeCell ref="A31:A33"/>
    <mergeCell ref="A35:A36"/>
    <mergeCell ref="A40:A41"/>
    <mergeCell ref="A43:A44"/>
    <mergeCell ref="S15:U17"/>
    <mergeCell ref="V44:W44"/>
    <mergeCell ref="B45:G45"/>
    <mergeCell ref="H45:J45"/>
    <mergeCell ref="K45:M45"/>
    <mergeCell ref="N45:P45"/>
    <mergeCell ref="Q45:S45"/>
    <mergeCell ref="T45:U45"/>
    <mergeCell ref="V45:W45"/>
    <mergeCell ref="B44:G44"/>
    <mergeCell ref="H44:J44"/>
    <mergeCell ref="K44:M44"/>
    <mergeCell ref="N44:P44"/>
    <mergeCell ref="Q44:S44"/>
    <mergeCell ref="T44:U44"/>
    <mergeCell ref="T42:U42"/>
    <mergeCell ref="V42:W42"/>
    <mergeCell ref="B43:G43"/>
    <mergeCell ref="H43:J43"/>
  </mergeCells>
  <phoneticPr fontId="9" type="noConversion"/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8:Z62 Y64:Z68 Y52:Y56 Z52:Z55 Y73:Y78 Z73:Z76 Z78" xr:uid="{7D78C272-8590-447B-8F77-BF50438F6B18}">
      <formula1>1</formula1>
      <formula2>3</formula2>
    </dataValidation>
    <dataValidation type="decimal" allowBlank="1" showInputMessage="1" showErrorMessage="1" error="กรุณากรอกข้อมูลเป็นตัวเลข" sqref="V13:V15" xr:uid="{3DE03CA2-18D4-4D9F-8FCF-694A31296AC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8:S28 O28:P28 L28:M28 O26:P26 R26:S26 L26:M26 K24:S24 L40:M46 K26:K46 N26:N46 Q26:Q46 R40:S46 O40:P46" xr:uid="{72E47784-23C7-4262-BE39-19FED9C5F15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19" max="25" man="1"/>
    <brk id="48" max="25" man="1"/>
    <brk id="69" max="25" man="1"/>
    <brk id="87" max="25" man="1"/>
    <brk id="114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E6C2349-6022-4427-A844-03D5E2E95D81}">
          <x14:formula1>
            <xm:f>LIST!$G$2:$G$10</xm:f>
          </x14:formula1>
          <xm:sqref>B73:B78 C73:G76 C78:G78</xm:sqref>
        </x14:dataValidation>
        <x14:dataValidation type="list" allowBlank="1" showInputMessage="1" showErrorMessage="1" error="กรุณาเลือกข้อมูลตามที่กำหนดให้" xr:uid="{0CAE6FCF-7685-4C26-9AA7-AE2CB3AA10C8}">
          <x14:formula1>
            <xm:f>LIST!$A$2:$A$6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8596FCEF-D8BD-4B4B-B39A-D788D01D14A6}">
          <x14:formula1>
            <xm:f>LIST!$C$2:$C$10</xm:f>
          </x14:formula1>
          <xm:sqref>B58:L62</xm:sqref>
        </x14:dataValidation>
        <x14:dataValidation type="list" allowBlank="1" showInputMessage="1" showErrorMessage="1" error="กรุณาเลือกข้อมูลตามที่กำหนดให้" xr:uid="{7EA0862A-640C-4B45-975A-F45BA77F734D}">
          <x14:formula1>
            <xm:f>LIST!$E$2:$E$9</xm:f>
          </x14:formula1>
          <xm:sqref>B64:L68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13 (สข)</vt:lpstr>
      <vt:lpstr>'สจป.ที่ 13 (สข)'!Print_Area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2024-05-28T09:55:49Z</cp:lastPrinted>
  <dcterms:created xsi:type="dcterms:W3CDTF">2021-11-29T04:23:48Z</dcterms:created>
  <dcterms:modified xsi:type="dcterms:W3CDTF">2025-01-08T03:39:16Z</dcterms:modified>
</cp:coreProperties>
</file>