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21. ก.เพิ่มพื้นที่สีเขียวในเขตเมือง ปี 67 - FN\"/>
    </mc:Choice>
  </mc:AlternateContent>
  <xr:revisionPtr revIDLastSave="0" documentId="13_ncr:1_{D1DB3EE4-9A4B-4D98-9F02-6880511323E6}" xr6:coauthVersionLast="47" xr6:coauthVersionMax="47" xr10:uidLastSave="{00000000-0000-0000-0000-000000000000}"/>
  <workbookProtection workbookAlgorithmName="SHA-512" workbookHashValue="nqHdy+cQDqqHxkba9WGaYlZ2NhG/yqdYNAGMxt/kNq5doRJxECgFCtLuMSd9YoJWqmjNqn/GNdw3P3+rrrOFhg==" workbookSaltValue="5XwEmSn++SlwtD817jnEoA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 (ชม)" sheetId="5" r:id="rId2"/>
  </sheets>
  <externalReferences>
    <externalReference r:id="rId3"/>
  </externalReferences>
  <definedNames>
    <definedName name="_xlnm.Print_Area" localSheetId="1">'สจป.ที่ 1 (ชม)'!$A$1:$Z$124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5" l="1"/>
  <c r="Q23" i="5"/>
  <c r="N23" i="5"/>
  <c r="N13" i="5" l="1"/>
  <c r="Q32" i="5"/>
  <c r="V33" i="5"/>
  <c r="V34" i="5"/>
  <c r="V31" i="5"/>
  <c r="V30" i="5"/>
  <c r="V28" i="5"/>
  <c r="V27" i="5"/>
  <c r="V26" i="5"/>
  <c r="V25" i="5"/>
  <c r="V24" i="5"/>
  <c r="V22" i="5"/>
  <c r="V21" i="5"/>
  <c r="N32" i="5"/>
  <c r="K32" i="5"/>
  <c r="N29" i="5"/>
  <c r="Q29" i="5"/>
  <c r="K29" i="5"/>
  <c r="N20" i="5"/>
  <c r="Q20" i="5"/>
  <c r="K20" i="5"/>
  <c r="T35" i="5"/>
  <c r="Y13" i="5"/>
  <c r="A66" i="5"/>
  <c r="A65" i="5"/>
  <c r="V29" i="5" l="1"/>
  <c r="V32" i="5"/>
  <c r="V20" i="5"/>
  <c r="V23" i="5"/>
  <c r="A64" i="5"/>
  <c r="A63" i="5"/>
  <c r="A62" i="5"/>
  <c r="A61" i="5"/>
  <c r="A56" i="5"/>
  <c r="A55" i="5"/>
  <c r="A54" i="5"/>
  <c r="A53" i="5"/>
  <c r="A52" i="5"/>
  <c r="A50" i="5"/>
  <c r="A49" i="5"/>
  <c r="A48" i="5"/>
  <c r="A47" i="5"/>
  <c r="A46" i="5"/>
  <c r="A44" i="5"/>
  <c r="A43" i="5"/>
  <c r="A42" i="5"/>
  <c r="A41" i="5"/>
  <c r="A40" i="5"/>
  <c r="V35" i="5" l="1"/>
  <c r="V14" i="5"/>
  <c r="S14" i="5"/>
  <c r="Y14" i="5" l="1"/>
  <c r="Q14" i="5"/>
  <c r="Q13" i="5"/>
</calcChain>
</file>

<file path=xl/sharedStrings.xml><?xml version="1.0" encoding="utf-8"?>
<sst xmlns="http://schemas.openxmlformats.org/spreadsheetml/2006/main" count="106" uniqueCount="91">
  <si>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</si>
  <si>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</si>
  <si>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</si>
  <si>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</si>
  <si>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</si>
  <si>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</si>
  <si>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</si>
  <si>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</si>
  <si>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</si>
  <si>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</si>
  <si>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</si>
  <si>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</si>
  <si>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</si>
  <si>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</si>
  <si>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</si>
  <si>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</si>
  <si>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</si>
  <si>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</si>
  <si>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</si>
  <si>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</si>
  <si>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</si>
  <si>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</si>
  <si>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</si>
  <si>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</si>
  <si>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</si>
  <si>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</si>
  <si>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</si>
  <si>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</si>
  <si>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</si>
  <si>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</si>
  <si>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</si>
  <si>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</si>
  <si>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</si>
  <si>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</si>
  <si>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</si>
  <si>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</si>
  <si>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</si>
  <si>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</si>
  <si>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</si>
  <si>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</si>
  <si>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</si>
  <si>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</si>
  <si>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</si>
  <si>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</si>
  <si>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</si>
  <si>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</si>
  <si>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</si>
  <si>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</si>
  <si>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</si>
  <si>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</si>
  <si>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</si>
  <si>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</si>
  <si>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</si>
  <si>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</si>
  <si>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</si>
  <si>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</si>
  <si>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</si>
  <si>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</si>
  <si>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</si>
  <si>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</si>
  <si>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</si>
  <si>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แบบติดตามผลการดำเนินงาน ประจำปีงบประมาณ พ.ศ. 2567</t>
  </si>
  <si>
    <t>รอบระหว่างปี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</si>
  <si>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</si>
  <si>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</si>
  <si>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</si>
  <si>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</si>
  <si>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</si>
  <si>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</si>
  <si>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กิจกรรมเพิ่มพื้นที่สีเขียวในเมือง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</si>
  <si>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</si>
  <si>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งานเพิ่มพื้นที่สีเขียวในเมือง</t>
  </si>
  <si>
    <t>งานพัฒนาแหล่งเรียนรู้พื้นที่สีเขียวในเมือง</t>
  </si>
  <si>
    <t>สำรวจและเตรียมพื้นที่ (ไร่)</t>
  </si>
  <si>
    <t>สำรวจจัดทำแนวขอบเขตและผังบริเวณแหล่งเรียนรู้ (ไร่)</t>
  </si>
  <si>
    <t>ปรับแต่งและเตรียมพื้นที่ (ไร่)</t>
  </si>
  <si>
    <t>จัดสร้าง ปรับปรุงภูมิทัศน์และสิ่งอำนวยความสะดวก (แห่ง)</t>
  </si>
  <si>
    <t>จัดสร้างเส้นทางเดิน-วิ่ง และศึกษาธรรมชาติลาดยางมะตอย (ตารางเมตร)</t>
  </si>
  <si>
    <t>จัดสร้างลานจอดรถ (งาน)</t>
  </si>
  <si>
    <t>จัดทำที่นั่งพักผ่อน (งาน)</t>
  </si>
  <si>
    <t>ขุด เจาะ หรือวางระบบน้ำหรือระบบไฟฟ้าโซลาร์เซล เพื่อการบริการพื้นที่สีเขียว (งาน)</t>
  </si>
  <si>
    <t>จัดสร้างป้อมยาม หรือห้องสุขา (งาน)</t>
  </si>
  <si>
    <t>ป้ายสื่อความหมาย (ป้าย)</t>
  </si>
  <si>
    <t>จัดทำป้ายสื่อความหมาย (ป้าย)</t>
  </si>
  <si>
    <t>ติดตั้งป้ายสื่อความหมาย (ป้าย)</t>
  </si>
  <si>
    <t>ปลูกและเก็บรวบรวมข้อมูลต้นไม้ขุดล้อม เพื่อพัฒนาแหล่งเรียนรู้พื้นที่สีเขียวในเมือง (ต้น)</t>
  </si>
  <si>
    <t>ปลูก ดูแล บำรุงรักษา ต้นไม้ขุดล้อม (ต้น)</t>
  </si>
  <si>
    <t>เก็บรวบรวมข้อมูลต้นไม้ขุดล้อม เพื่อศึกษาวิจัยและพัฒนาแหล่งเรียนรู้พื้นที่สีเขียวในเมือง (ต้น)</t>
  </si>
  <si>
    <t>สำนักจัดการทรัพยากรป่าไม้ที่ 1 (เชียงใหม่)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</si>
  <si>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</si>
  <si>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พัฒนาแหล่งเรียนรู้พื้นที่สีเขียวในเมือง (แห่ง)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</si>
</sst>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top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6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10" fillId="4" borderId="15" xfId="0" applyFont="1" applyFill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3" fontId="2" fillId="0" borderId="15" xfId="1" applyNumberFormat="1" applyFont="1" applyFill="1" applyBorder="1" applyAlignment="1" applyProtection="1">
      <alignment horizontal="center" vertical="center"/>
      <protection hidden="1"/>
    </xf>
    <xf numFmtId="3" fontId="3" fillId="4" borderId="15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top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4" borderId="15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 wrapText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2" fontId="2" fillId="0" borderId="15" xfId="1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 applyProtection="1">
      <alignment horizontal="center" vertical="center"/>
      <protection hidden="1"/>
    </xf>
    <xf numFmtId="0" fontId="3" fillId="4" borderId="17" xfId="0" applyFont="1" applyFill="1" applyBorder="1" applyAlignment="1" applyProtection="1">
      <alignment horizontal="center" vertical="center"/>
      <protection hidden="1"/>
    </xf>
    <xf numFmtId="3" fontId="12" fillId="0" borderId="15" xfId="1" applyNumberFormat="1" applyFont="1" applyFill="1" applyBorder="1" applyAlignment="1" applyProtection="1">
      <alignment horizontal="center" vertical="center"/>
      <protection hidden="1"/>
    </xf>
    <xf numFmtId="0" fontId="11" fillId="0" borderId="15" xfId="0" applyFont="1" applyBorder="1" applyAlignment="1">
      <alignment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164" fontId="3" fillId="5" borderId="15" xfId="1" applyFont="1" applyFill="1" applyBorder="1" applyAlignment="1">
      <alignment horizontal="center" vertical="top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5" xfId="0" applyFont="1" applyFill="1" applyBorder="1" applyAlignment="1" applyProtection="1">
      <alignment horizontal="right" vertical="top"/>
      <protection hidden="1"/>
    </xf>
    <xf numFmtId="166" fontId="3" fillId="5" borderId="15" xfId="1" applyNumberFormat="1" applyFont="1" applyFill="1" applyBorder="1" applyAlignment="1" applyProtection="1">
      <alignment horizontal="center" vertical="top"/>
      <protection hidden="1"/>
    </xf>
    <xf numFmtId="2" fontId="3" fillId="5" borderId="15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23" xfId="0" applyFont="1" applyFill="1" applyBorder="1" applyAlignment="1" applyProtection="1">
      <alignment horizontal="left" vertical="top" wrapText="1" indent="1"/>
      <protection locked="0"/>
    </xf>
    <xf numFmtId="0" fontId="2" fillId="3" borderId="24" xfId="0" applyFont="1" applyFill="1" applyBorder="1" applyAlignment="1" applyProtection="1">
      <alignment horizontal="left" vertical="top" wrapText="1" indent="1"/>
      <protection locked="0"/>
    </xf>
    <xf numFmtId="0" fontId="2" fillId="3" borderId="25" xfId="0" applyFont="1" applyFill="1" applyBorder="1" applyAlignment="1" applyProtection="1">
      <alignment horizontal="left" vertical="top" wrapText="1" inden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3" fontId="2" fillId="0" borderId="16" xfId="1" applyNumberFormat="1" applyFont="1" applyFill="1" applyBorder="1" applyAlignment="1" applyProtection="1">
      <alignment horizontal="center" vertical="center"/>
      <protection hidden="1"/>
    </xf>
    <xf numFmtId="3" fontId="2" fillId="0" borderId="17" xfId="1" applyNumberFormat="1" applyFont="1" applyFill="1" applyBorder="1" applyAlignment="1" applyProtection="1">
      <alignment horizontal="center" vertical="center"/>
      <protection hidden="1"/>
    </xf>
    <xf numFmtId="3" fontId="2" fillId="0" borderId="26" xfId="1" applyNumberFormat="1" applyFont="1" applyFill="1" applyBorder="1" applyAlignment="1" applyProtection="1">
      <alignment horizontal="center" vertical="center"/>
      <protection hidden="1"/>
    </xf>
    <xf numFmtId="0" fontId="3" fillId="3" borderId="15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D1" sqref="A1:XFD1048576"/>
    </sheetView>
  </sheetViews>
  <sheetFormatPr defaultColWidth="8.85546875" defaultRowHeight="20.25" x14ac:dyDescent="0.25"/>
  <cols>
    <col min="1" max="1" width="33.28515625" style="18" customWidth="1"/>
    <col min="2" max="2" width="3.42578125" style="17" customWidth="1"/>
    <col min="3" max="3" width="76.28515625" style="18" customWidth="1"/>
    <col min="4" max="4" width="4.28515625" style="17" customWidth="1"/>
    <col min="5" max="5" width="65" style="18" customWidth="1"/>
    <col min="6" max="6" width="3.42578125" style="17" customWidth="1"/>
    <col min="7" max="7" width="89.140625" style="18" customWidth="1"/>
    <col min="8" max="16384" width="8.85546875" style="18"/>
  </cols>
  <sheetData>
    <row r="1" spans="1:7" x14ac:dyDescent="0.25">
      <c r="A1" s="16" t="s">
        <v>35</v>
      </c>
      <c r="C1" s="16" t="s">
        <v>36</v>
      </c>
      <c r="E1" s="16" t="s">
        <v>37</v>
      </c>
      <c r="G1" s="16" t="s">
        <v>26</v>
      </c>
    </row>
    <row r="2" spans="1:7" x14ac:dyDescent="0.25">
      <c r="A2" s="19" t="s">
        <v>38</v>
      </c>
      <c r="C2" s="19" t="s">
        <v>39</v>
      </c>
      <c r="E2" s="19" t="s">
        <v>40</v>
      </c>
      <c r="G2" s="19" t="s">
        <v>63</v>
      </c>
    </row>
    <row r="3" spans="1:7" ht="40.5" x14ac:dyDescent="0.25">
      <c r="A3" s="19" t="s">
        <v>44</v>
      </c>
      <c r="C3" s="19" t="s">
        <v>41</v>
      </c>
      <c r="E3" s="19" t="s">
        <v>42</v>
      </c>
      <c r="G3" s="19" t="s">
        <v>43</v>
      </c>
    </row>
    <row r="4" spans="1:7" ht="40.5" x14ac:dyDescent="0.25">
      <c r="A4" s="19" t="s">
        <v>47</v>
      </c>
      <c r="C4" s="19" t="s">
        <v>64</v>
      </c>
      <c r="E4" s="19" t="s">
        <v>45</v>
      </c>
      <c r="G4" s="19" t="s">
        <v>46</v>
      </c>
    </row>
    <row r="5" spans="1:7" x14ac:dyDescent="0.25">
      <c r="A5" s="19" t="s">
        <v>51</v>
      </c>
      <c r="C5" s="19" t="s">
        <v>48</v>
      </c>
      <c r="E5" s="19" t="s">
        <v>49</v>
      </c>
      <c r="G5" s="19" t="s">
        <v>50</v>
      </c>
    </row>
    <row r="6" spans="1:7" ht="40.5" x14ac:dyDescent="0.25">
      <c r="C6" s="19" t="s">
        <v>65</v>
      </c>
      <c r="E6" s="19" t="s">
        <v>52</v>
      </c>
      <c r="G6" s="19" t="s">
        <v>66</v>
      </c>
    </row>
    <row r="7" spans="1:7" ht="40.5" x14ac:dyDescent="0.25">
      <c r="C7" s="19" t="s">
        <v>67</v>
      </c>
      <c r="E7" s="19" t="s">
        <v>53</v>
      </c>
      <c r="G7" s="19" t="s">
        <v>54</v>
      </c>
    </row>
    <row r="8" spans="1:7" ht="40.5" x14ac:dyDescent="0.25">
      <c r="C8" s="19" t="s">
        <v>68</v>
      </c>
      <c r="E8" s="19" t="s">
        <v>55</v>
      </c>
      <c r="G8" s="19" t="s">
        <v>56</v>
      </c>
    </row>
    <row r="9" spans="1:7" x14ac:dyDescent="0.25">
      <c r="C9" s="19" t="s">
        <v>51</v>
      </c>
      <c r="E9" s="19" t="s">
        <v>51</v>
      </c>
      <c r="G9" s="19" t="s">
        <v>57</v>
      </c>
    </row>
    <row r="10" spans="1:7" x14ac:dyDescent="0.25">
      <c r="G10" s="19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2"/>
  <sheetViews>
    <sheetView tabSelected="1" view="pageBreakPreview" zoomScale="90" zoomScaleNormal="85" zoomScaleSheetLayoutView="90" workbookViewId="0">
      <selection activeCell="V26" sqref="V26:W2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4" t="s">
        <v>61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34" t="s">
        <v>62</v>
      </c>
      <c r="K2" s="34"/>
      <c r="L2" s="34"/>
      <c r="M2" s="34"/>
      <c r="N2" s="34"/>
      <c r="O2" s="34"/>
      <c r="P2" s="34"/>
      <c r="Q2" s="34"/>
      <c r="R2" s="24"/>
      <c r="S2" s="24"/>
      <c r="T2" s="24"/>
      <c r="U2" s="24"/>
      <c r="V2" s="24"/>
      <c r="W2" s="24"/>
      <c r="X2" s="24"/>
      <c r="Y2" s="24"/>
      <c r="Z2" s="24"/>
    </row>
    <row r="3" spans="1:26" ht="21" customHeight="1" x14ac:dyDescent="0.25">
      <c r="A3" s="35" t="s">
        <v>88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21" customHeight="1" x14ac:dyDescent="0.25">
      <c r="A4" s="34" t="s">
        <v>69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70</v>
      </c>
      <c r="L7" s="6"/>
      <c r="M7" s="36"/>
      <c r="N7" s="37"/>
      <c r="O7" s="37"/>
      <c r="P7" s="38"/>
    </row>
    <row r="8" spans="1:26" ht="21" customHeight="1" x14ac:dyDescent="0.25">
      <c r="A8" s="5" t="s">
        <v>14</v>
      </c>
      <c r="G8" s="6"/>
      <c r="H8" s="36"/>
      <c r="I8" s="37"/>
      <c r="J8" s="38"/>
    </row>
    <row r="9" spans="1:26" ht="10.15" customHeight="1" x14ac:dyDescent="0.25"/>
    <row r="10" spans="1:26" s="4" customFormat="1" ht="30" customHeight="1" x14ac:dyDescent="0.25">
      <c r="A10" s="39" t="s">
        <v>5</v>
      </c>
      <c r="B10" s="39" t="s">
        <v>10</v>
      </c>
      <c r="C10" s="39"/>
      <c r="D10" s="39"/>
      <c r="E10" s="39"/>
      <c r="F10" s="39"/>
      <c r="G10" s="39"/>
      <c r="H10" s="39"/>
      <c r="I10" s="39"/>
      <c r="J10" s="39"/>
      <c r="K10" s="39" t="s">
        <v>11</v>
      </c>
      <c r="L10" s="39"/>
      <c r="M10" s="39"/>
      <c r="N10" s="39"/>
      <c r="O10" s="39"/>
      <c r="P10" s="39"/>
      <c r="Q10" s="39"/>
      <c r="R10" s="39"/>
      <c r="S10" s="39" t="s">
        <v>4</v>
      </c>
      <c r="T10" s="39"/>
      <c r="U10" s="39"/>
      <c r="V10" s="39"/>
      <c r="W10" s="39"/>
      <c r="X10" s="39"/>
      <c r="Y10" s="39"/>
      <c r="Z10" s="39"/>
    </row>
    <row r="11" spans="1:26" s="4" customFormat="1" ht="30" customHeight="1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1</v>
      </c>
      <c r="L11" s="39"/>
      <c r="M11" s="39"/>
      <c r="N11" s="39" t="s">
        <v>2</v>
      </c>
      <c r="O11" s="39"/>
      <c r="P11" s="39"/>
      <c r="Q11" s="39" t="s">
        <v>3</v>
      </c>
      <c r="R11" s="39"/>
      <c r="S11" s="39" t="s">
        <v>1</v>
      </c>
      <c r="T11" s="39"/>
      <c r="U11" s="39"/>
      <c r="V11" s="39" t="s">
        <v>2</v>
      </c>
      <c r="W11" s="39"/>
      <c r="X11" s="39"/>
      <c r="Y11" s="39" t="s">
        <v>3</v>
      </c>
      <c r="Z11" s="39"/>
    </row>
    <row r="12" spans="1:26" ht="24" customHeight="1" x14ac:dyDescent="0.25">
      <c r="A12" s="49" t="s">
        <v>71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1"/>
    </row>
    <row r="13" spans="1:26" ht="24" customHeight="1" x14ac:dyDescent="0.25">
      <c r="A13" s="14">
        <v>1</v>
      </c>
      <c r="B13" s="52" t="s">
        <v>90</v>
      </c>
      <c r="C13" s="52"/>
      <c r="D13" s="52"/>
      <c r="E13" s="52"/>
      <c r="F13" s="52"/>
      <c r="G13" s="52"/>
      <c r="H13" s="52"/>
      <c r="I13" s="52"/>
      <c r="J13" s="52"/>
      <c r="K13" s="53">
        <v>1</v>
      </c>
      <c r="L13" s="53"/>
      <c r="M13" s="53"/>
      <c r="N13" s="54" t="str">
        <f>IF(Q34=50,"1",IF(Q34&lt;50,"0"))</f>
        <v>0</v>
      </c>
      <c r="O13" s="54"/>
      <c r="P13" s="54"/>
      <c r="Q13" s="55">
        <f>V35</f>
        <v>0</v>
      </c>
      <c r="R13" s="55"/>
      <c r="S13" s="56">
        <v>868000</v>
      </c>
      <c r="T13" s="57"/>
      <c r="U13" s="58"/>
      <c r="V13" s="59"/>
      <c r="W13" s="60"/>
      <c r="X13" s="61"/>
      <c r="Y13" s="62">
        <f>V13/S13*100</f>
        <v>0</v>
      </c>
      <c r="Z13" s="63"/>
    </row>
    <row r="14" spans="1:26" s="4" customFormat="1" ht="24" customHeight="1" x14ac:dyDescent="0.25">
      <c r="A14" s="43" t="s">
        <v>15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  <c r="Q14" s="46">
        <f>V35</f>
        <v>0</v>
      </c>
      <c r="R14" s="46"/>
      <c r="S14" s="47">
        <f>SUM(S13)</f>
        <v>868000</v>
      </c>
      <c r="T14" s="47"/>
      <c r="U14" s="47"/>
      <c r="V14" s="47">
        <f>SUM(V13)</f>
        <v>0</v>
      </c>
      <c r="W14" s="47"/>
      <c r="X14" s="47"/>
      <c r="Y14" s="48">
        <f>V14/S14*100</f>
        <v>0</v>
      </c>
      <c r="Z14" s="48"/>
    </row>
    <row r="15" spans="1:26" ht="9.9499999999999993" customHeight="1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9"/>
      <c r="I17" s="9"/>
      <c r="J17" s="9"/>
      <c r="K17" s="9"/>
      <c r="L17" s="9"/>
      <c r="M17" s="9"/>
    </row>
    <row r="18" spans="1:26" ht="72" customHeight="1" x14ac:dyDescent="0.25">
      <c r="A18" s="20" t="s">
        <v>5</v>
      </c>
      <c r="B18" s="65" t="s">
        <v>12</v>
      </c>
      <c r="C18" s="65"/>
      <c r="D18" s="65"/>
      <c r="E18" s="65"/>
      <c r="F18" s="65"/>
      <c r="G18" s="65"/>
      <c r="H18" s="65" t="s">
        <v>16</v>
      </c>
      <c r="I18" s="65"/>
      <c r="J18" s="65"/>
      <c r="K18" s="65" t="s">
        <v>13</v>
      </c>
      <c r="L18" s="65"/>
      <c r="M18" s="65"/>
      <c r="N18" s="65" t="s">
        <v>17</v>
      </c>
      <c r="O18" s="65"/>
      <c r="P18" s="65"/>
      <c r="Q18" s="65" t="s">
        <v>18</v>
      </c>
      <c r="R18" s="65"/>
      <c r="S18" s="65"/>
      <c r="T18" s="65" t="s">
        <v>19</v>
      </c>
      <c r="U18" s="65"/>
      <c r="V18" s="66" t="s">
        <v>7</v>
      </c>
      <c r="W18" s="66"/>
      <c r="X18" s="65" t="s">
        <v>8</v>
      </c>
      <c r="Y18" s="65"/>
      <c r="Z18" s="65"/>
    </row>
    <row r="19" spans="1:26" ht="24" customHeight="1" x14ac:dyDescent="0.25">
      <c r="A19" s="40" t="s">
        <v>72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s="13" customFormat="1" ht="24" customHeight="1" x14ac:dyDescent="0.25">
      <c r="A20" s="23">
        <v>1</v>
      </c>
      <c r="B20" s="25" t="s">
        <v>73</v>
      </c>
      <c r="C20" s="25"/>
      <c r="D20" s="25"/>
      <c r="E20" s="25"/>
      <c r="F20" s="25"/>
      <c r="G20" s="25"/>
      <c r="H20" s="28">
        <v>10</v>
      </c>
      <c r="I20" s="28"/>
      <c r="J20" s="28"/>
      <c r="K20" s="28">
        <f>K22</f>
        <v>0</v>
      </c>
      <c r="L20" s="28"/>
      <c r="M20" s="28"/>
      <c r="N20" s="28">
        <f t="shared" ref="N20" si="0">N22</f>
        <v>0</v>
      </c>
      <c r="O20" s="28"/>
      <c r="P20" s="28"/>
      <c r="Q20" s="28">
        <f t="shared" ref="Q20" si="1">Q22</f>
        <v>0</v>
      </c>
      <c r="R20" s="28"/>
      <c r="S20" s="28"/>
      <c r="T20" s="41">
        <v>20</v>
      </c>
      <c r="U20" s="41"/>
      <c r="V20" s="42">
        <f>SUM(V21:W22)</f>
        <v>0</v>
      </c>
      <c r="W20" s="42"/>
      <c r="X20" s="137"/>
      <c r="Y20" s="137"/>
      <c r="Z20" s="137"/>
    </row>
    <row r="21" spans="1:26" ht="24" customHeight="1" x14ac:dyDescent="0.25">
      <c r="A21" s="21">
        <v>1.1000000000000001</v>
      </c>
      <c r="B21" s="26" t="s">
        <v>74</v>
      </c>
      <c r="C21" s="26"/>
      <c r="D21" s="26"/>
      <c r="E21" s="26"/>
      <c r="F21" s="26"/>
      <c r="G21" s="26"/>
      <c r="H21" s="27">
        <v>10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67">
        <v>10</v>
      </c>
      <c r="U21" s="67"/>
      <c r="V21" s="68">
        <f>(T21*((K21*0)+(N21*50)+(Q21*100)))/(H21*100)</f>
        <v>0</v>
      </c>
      <c r="W21" s="68"/>
      <c r="X21" s="137"/>
      <c r="Y21" s="137"/>
      <c r="Z21" s="137"/>
    </row>
    <row r="22" spans="1:26" ht="24" customHeight="1" x14ac:dyDescent="0.25">
      <c r="A22" s="21">
        <v>1.2</v>
      </c>
      <c r="B22" s="26" t="s">
        <v>75</v>
      </c>
      <c r="C22" s="26"/>
      <c r="D22" s="26"/>
      <c r="E22" s="26"/>
      <c r="F22" s="26"/>
      <c r="G22" s="26"/>
      <c r="H22" s="27">
        <v>10</v>
      </c>
      <c r="I22" s="27"/>
      <c r="J22" s="27"/>
      <c r="K22" s="71"/>
      <c r="L22" s="71"/>
      <c r="M22" s="71"/>
      <c r="N22" s="71"/>
      <c r="O22" s="71"/>
      <c r="P22" s="71"/>
      <c r="Q22" s="71"/>
      <c r="R22" s="71"/>
      <c r="S22" s="71"/>
      <c r="T22" s="67">
        <v>10</v>
      </c>
      <c r="U22" s="67"/>
      <c r="V22" s="68">
        <f>(T22*((K22*0)+(N22*50)+(Q22*100)))/(H22*100)</f>
        <v>0</v>
      </c>
      <c r="W22" s="68"/>
      <c r="X22" s="137"/>
      <c r="Y22" s="137"/>
      <c r="Z22" s="137"/>
    </row>
    <row r="23" spans="1:26" s="13" customFormat="1" ht="24" customHeight="1" x14ac:dyDescent="0.25">
      <c r="A23" s="23">
        <v>2</v>
      </c>
      <c r="B23" s="25" t="s">
        <v>76</v>
      </c>
      <c r="C23" s="25"/>
      <c r="D23" s="25"/>
      <c r="E23" s="25"/>
      <c r="F23" s="25"/>
      <c r="G23" s="25"/>
      <c r="H23" s="28">
        <v>1</v>
      </c>
      <c r="I23" s="28"/>
      <c r="J23" s="28"/>
      <c r="K23" s="69" t="str">
        <f>IF((SUM(K24:M28))=504,"1",IF((SUM(K24:M28))&lt;504,"0"))</f>
        <v>0</v>
      </c>
      <c r="L23" s="70"/>
      <c r="M23" s="70"/>
      <c r="N23" s="69" t="str">
        <f>IF((SUM(N24:P28))=504,"1",IF((SUM(N24:P28))&lt;504,"0"))</f>
        <v>0</v>
      </c>
      <c r="O23" s="70"/>
      <c r="P23" s="70"/>
      <c r="Q23" s="69" t="str">
        <f>IF((SUM(Q24:S28))=504,"1",IF((SUM(Q24:S28))&lt;504,"0"))</f>
        <v>0</v>
      </c>
      <c r="R23" s="70"/>
      <c r="S23" s="70"/>
      <c r="T23" s="41">
        <v>50</v>
      </c>
      <c r="U23" s="41"/>
      <c r="V23" s="42">
        <f>SUM(V24:W28)</f>
        <v>0</v>
      </c>
      <c r="W23" s="42"/>
      <c r="X23" s="137"/>
      <c r="Y23" s="137"/>
      <c r="Z23" s="137"/>
    </row>
    <row r="24" spans="1:26" ht="48" customHeight="1" x14ac:dyDescent="0.25">
      <c r="A24" s="21">
        <v>2.1</v>
      </c>
      <c r="B24" s="26" t="s">
        <v>77</v>
      </c>
      <c r="C24" s="26"/>
      <c r="D24" s="26"/>
      <c r="E24" s="26"/>
      <c r="F24" s="26"/>
      <c r="G24" s="26"/>
      <c r="H24" s="27">
        <v>500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67">
        <v>20</v>
      </c>
      <c r="U24" s="67"/>
      <c r="V24" s="68">
        <f>(T24*((K24*0)+(N24*50)+(Q24*100)))/(H24*100)</f>
        <v>0</v>
      </c>
      <c r="W24" s="68"/>
      <c r="X24" s="137"/>
      <c r="Y24" s="137"/>
      <c r="Z24" s="137"/>
    </row>
    <row r="25" spans="1:26" ht="24" customHeight="1" x14ac:dyDescent="0.25">
      <c r="A25" s="21">
        <v>2.2000000000000002</v>
      </c>
      <c r="B25" s="26" t="s">
        <v>78</v>
      </c>
      <c r="C25" s="26"/>
      <c r="D25" s="26"/>
      <c r="E25" s="26"/>
      <c r="F25" s="26"/>
      <c r="G25" s="26"/>
      <c r="H25" s="27">
        <v>1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67">
        <v>5</v>
      </c>
      <c r="U25" s="67"/>
      <c r="V25" s="68">
        <f>(T25*((K25*0)+(N25*50)+(Q25*100)))/(H25*100)</f>
        <v>0</v>
      </c>
      <c r="W25" s="68"/>
      <c r="X25" s="137"/>
      <c r="Y25" s="137"/>
      <c r="Z25" s="137"/>
    </row>
    <row r="26" spans="1:26" ht="24" customHeight="1" x14ac:dyDescent="0.25">
      <c r="A26" s="21">
        <v>2.2999999999999998</v>
      </c>
      <c r="B26" s="26" t="s">
        <v>79</v>
      </c>
      <c r="C26" s="26"/>
      <c r="D26" s="26"/>
      <c r="E26" s="26"/>
      <c r="F26" s="26"/>
      <c r="G26" s="26"/>
      <c r="H26" s="27">
        <v>1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67">
        <v>5</v>
      </c>
      <c r="U26" s="67"/>
      <c r="V26" s="68">
        <f>(T26*((K26*0)+(N26*50)+(Q26*100)))/(H26*100)</f>
        <v>0</v>
      </c>
      <c r="W26" s="68"/>
      <c r="X26" s="137"/>
      <c r="Y26" s="137"/>
      <c r="Z26" s="137"/>
    </row>
    <row r="27" spans="1:26" ht="48" customHeight="1" x14ac:dyDescent="0.25">
      <c r="A27" s="21">
        <v>2.4</v>
      </c>
      <c r="B27" s="26" t="s">
        <v>80</v>
      </c>
      <c r="C27" s="26"/>
      <c r="D27" s="26"/>
      <c r="E27" s="26"/>
      <c r="F27" s="26"/>
      <c r="G27" s="26"/>
      <c r="H27" s="27">
        <v>1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67">
        <v>10</v>
      </c>
      <c r="U27" s="67"/>
      <c r="V27" s="68">
        <f>(T27*((K27*0)+(N27*50)+(Q27*100)))/(H27*100)</f>
        <v>0</v>
      </c>
      <c r="W27" s="68"/>
      <c r="X27" s="137"/>
      <c r="Y27" s="137"/>
      <c r="Z27" s="137"/>
    </row>
    <row r="28" spans="1:26" ht="24" customHeight="1" x14ac:dyDescent="0.25">
      <c r="A28" s="21">
        <v>2.5</v>
      </c>
      <c r="B28" s="26" t="s">
        <v>81</v>
      </c>
      <c r="C28" s="26"/>
      <c r="D28" s="26"/>
      <c r="E28" s="26"/>
      <c r="F28" s="26"/>
      <c r="G28" s="26"/>
      <c r="H28" s="27">
        <v>1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67">
        <v>10</v>
      </c>
      <c r="U28" s="67"/>
      <c r="V28" s="68">
        <f>(T28*((K28*0)+(N28*50)+(Q28*100)))/(H28*100)</f>
        <v>0</v>
      </c>
      <c r="W28" s="68"/>
      <c r="X28" s="137"/>
      <c r="Y28" s="137"/>
      <c r="Z28" s="137"/>
    </row>
    <row r="29" spans="1:26" s="13" customFormat="1" ht="24" customHeight="1" x14ac:dyDescent="0.25">
      <c r="A29" s="23">
        <v>3</v>
      </c>
      <c r="B29" s="25" t="s">
        <v>82</v>
      </c>
      <c r="C29" s="25"/>
      <c r="D29" s="25"/>
      <c r="E29" s="25"/>
      <c r="F29" s="25"/>
      <c r="G29" s="25"/>
      <c r="H29" s="28">
        <v>61</v>
      </c>
      <c r="I29" s="28"/>
      <c r="J29" s="28"/>
      <c r="K29" s="28">
        <f>K31</f>
        <v>0</v>
      </c>
      <c r="L29" s="28"/>
      <c r="M29" s="28"/>
      <c r="N29" s="28">
        <f t="shared" ref="N29" si="2">N31</f>
        <v>0</v>
      </c>
      <c r="O29" s="28"/>
      <c r="P29" s="28"/>
      <c r="Q29" s="28">
        <f t="shared" ref="Q29" si="3">Q31</f>
        <v>0</v>
      </c>
      <c r="R29" s="28"/>
      <c r="S29" s="28"/>
      <c r="T29" s="41">
        <v>10</v>
      </c>
      <c r="U29" s="41"/>
      <c r="V29" s="42">
        <f>SUM(V30:W31)</f>
        <v>0</v>
      </c>
      <c r="W29" s="42"/>
      <c r="X29" s="137"/>
      <c r="Y29" s="137"/>
      <c r="Z29" s="137"/>
    </row>
    <row r="30" spans="1:26" ht="24" customHeight="1" x14ac:dyDescent="0.25">
      <c r="A30" s="21">
        <v>3.1</v>
      </c>
      <c r="B30" s="26" t="s">
        <v>83</v>
      </c>
      <c r="C30" s="26"/>
      <c r="D30" s="26"/>
      <c r="E30" s="26"/>
      <c r="F30" s="26"/>
      <c r="G30" s="26"/>
      <c r="H30" s="27">
        <v>61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67">
        <v>5</v>
      </c>
      <c r="U30" s="67"/>
      <c r="V30" s="68">
        <f>(T30*((K30*0)+(N30*50)+(Q30*100)))/(H30*100)</f>
        <v>0</v>
      </c>
      <c r="W30" s="68"/>
      <c r="X30" s="137"/>
      <c r="Y30" s="137"/>
      <c r="Z30" s="137"/>
    </row>
    <row r="31" spans="1:26" ht="24" customHeight="1" x14ac:dyDescent="0.25">
      <c r="A31" s="21">
        <v>3.2</v>
      </c>
      <c r="B31" s="26" t="s">
        <v>84</v>
      </c>
      <c r="C31" s="26"/>
      <c r="D31" s="26"/>
      <c r="E31" s="26"/>
      <c r="F31" s="26"/>
      <c r="G31" s="26"/>
      <c r="H31" s="27">
        <v>61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67">
        <v>5</v>
      </c>
      <c r="U31" s="67"/>
      <c r="V31" s="68">
        <f>(T31*((K31*0)+(N31*50)+(Q31*100)))/(H31*100)</f>
        <v>0</v>
      </c>
      <c r="W31" s="68"/>
      <c r="X31" s="137"/>
      <c r="Y31" s="137"/>
      <c r="Z31" s="137"/>
    </row>
    <row r="32" spans="1:26" s="13" customFormat="1" ht="39.75" customHeight="1" x14ac:dyDescent="0.25">
      <c r="A32" s="23">
        <v>4</v>
      </c>
      <c r="B32" s="25" t="s">
        <v>85</v>
      </c>
      <c r="C32" s="25"/>
      <c r="D32" s="25"/>
      <c r="E32" s="25"/>
      <c r="F32" s="25"/>
      <c r="G32" s="25"/>
      <c r="H32" s="28">
        <v>50</v>
      </c>
      <c r="I32" s="28"/>
      <c r="J32" s="28"/>
      <c r="K32" s="28">
        <f>K34</f>
        <v>0</v>
      </c>
      <c r="L32" s="28"/>
      <c r="M32" s="28"/>
      <c r="N32" s="28">
        <f t="shared" ref="N32" si="4">N34</f>
        <v>0</v>
      </c>
      <c r="O32" s="28"/>
      <c r="P32" s="28"/>
      <c r="Q32" s="28">
        <f>Q34</f>
        <v>0</v>
      </c>
      <c r="R32" s="28"/>
      <c r="S32" s="28"/>
      <c r="T32" s="41">
        <v>20</v>
      </c>
      <c r="U32" s="41"/>
      <c r="V32" s="42">
        <f>SUM(V33:W34)</f>
        <v>0</v>
      </c>
      <c r="W32" s="42"/>
      <c r="X32" s="137"/>
      <c r="Y32" s="137"/>
      <c r="Z32" s="137"/>
    </row>
    <row r="33" spans="1:26" ht="24" customHeight="1" x14ac:dyDescent="0.25">
      <c r="A33" s="22">
        <v>4.0999999999999996</v>
      </c>
      <c r="B33" s="72" t="s">
        <v>86</v>
      </c>
      <c r="C33" s="72"/>
      <c r="D33" s="72"/>
      <c r="E33" s="72"/>
      <c r="F33" s="72"/>
      <c r="G33" s="72"/>
      <c r="H33" s="27">
        <v>50</v>
      </c>
      <c r="I33" s="27"/>
      <c r="J33" s="27"/>
      <c r="K33" s="27"/>
      <c r="L33" s="27"/>
      <c r="M33" s="27"/>
      <c r="N33" s="27"/>
      <c r="O33" s="27"/>
      <c r="P33" s="27"/>
      <c r="Q33" s="134"/>
      <c r="R33" s="135"/>
      <c r="S33" s="136"/>
      <c r="T33" s="67">
        <v>10</v>
      </c>
      <c r="U33" s="67"/>
      <c r="V33" s="68">
        <f>(T33*((K33*0)+(N33*50)+(Q33*100)))/(H33*100)</f>
        <v>0</v>
      </c>
      <c r="W33" s="68"/>
      <c r="X33" s="137"/>
      <c r="Y33" s="137"/>
      <c r="Z33" s="137"/>
    </row>
    <row r="34" spans="1:26" ht="48" customHeight="1" x14ac:dyDescent="0.25">
      <c r="A34" s="22">
        <v>4.2</v>
      </c>
      <c r="B34" s="26" t="s">
        <v>87</v>
      </c>
      <c r="C34" s="26"/>
      <c r="D34" s="26"/>
      <c r="E34" s="26"/>
      <c r="F34" s="26"/>
      <c r="G34" s="26"/>
      <c r="H34" s="27">
        <v>50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67">
        <v>10</v>
      </c>
      <c r="U34" s="67"/>
      <c r="V34" s="68">
        <f>(T34*((K34*0)+(N34*50)+(Q34*100)))/(H34*100)</f>
        <v>0</v>
      </c>
      <c r="W34" s="68"/>
      <c r="X34" s="137"/>
      <c r="Y34" s="137"/>
      <c r="Z34" s="137"/>
    </row>
    <row r="35" spans="1:26" ht="24" customHeight="1" x14ac:dyDescent="0.25">
      <c r="A35" s="84" t="s">
        <v>9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>
        <f>SUM(T20,T23,T29,T32)</f>
        <v>100</v>
      </c>
      <c r="U35" s="85"/>
      <c r="V35" s="86">
        <f>SUM(V20,V23,V29,V32)</f>
        <v>0</v>
      </c>
      <c r="W35" s="86"/>
      <c r="X35" s="75"/>
      <c r="Y35" s="75"/>
      <c r="Z35" s="75"/>
    </row>
    <row r="36" spans="1:26" ht="9.9499999999999993" customHeight="1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24" customHeight="1" x14ac:dyDescent="0.25">
      <c r="A37" s="1" t="s">
        <v>58</v>
      </c>
    </row>
    <row r="38" spans="1:26" ht="60" customHeight="1" x14ac:dyDescent="0.25">
      <c r="A38" s="12" t="s">
        <v>5</v>
      </c>
      <c r="B38" s="39" t="s">
        <v>20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77" t="s">
        <v>21</v>
      </c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9"/>
      <c r="Y38" s="80" t="s">
        <v>22</v>
      </c>
      <c r="Z38" s="80"/>
    </row>
    <row r="39" spans="1:26" ht="24" customHeight="1" x14ac:dyDescent="0.25">
      <c r="A39" s="81" t="s">
        <v>23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3"/>
    </row>
    <row r="40" spans="1:26" ht="48" customHeight="1" x14ac:dyDescent="0.25">
      <c r="A40" s="15" t="str">
        <f>IF(B40&lt;&gt;"","2.1.1","")</f>
        <v/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29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74"/>
      <c r="Z40" s="74"/>
    </row>
    <row r="41" spans="1:26" ht="48" customHeight="1" x14ac:dyDescent="0.25">
      <c r="A41" s="15" t="str">
        <f>IF(B41&lt;&gt;"","2.1.2","")</f>
        <v/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74"/>
      <c r="Z41" s="74"/>
    </row>
    <row r="42" spans="1:26" ht="48" customHeight="1" x14ac:dyDescent="0.25">
      <c r="A42" s="15" t="str">
        <f>IF(B42&lt;&gt;"","2.1.3","")</f>
        <v/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74"/>
      <c r="Z42" s="74"/>
    </row>
    <row r="43" spans="1:26" ht="48" customHeight="1" x14ac:dyDescent="0.25">
      <c r="A43" s="15" t="str">
        <f>IF(B43&lt;&gt;"","2.1.4","")</f>
        <v/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74"/>
      <c r="Z43" s="74"/>
    </row>
    <row r="44" spans="1:26" ht="48" customHeight="1" x14ac:dyDescent="0.25">
      <c r="A44" s="15" t="str">
        <f>IF(B44&lt;&gt;"","2.1.5","")</f>
        <v/>
      </c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1"/>
      <c r="M44" s="131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3"/>
      <c r="Y44" s="32"/>
      <c r="Z44" s="33"/>
    </row>
    <row r="45" spans="1:26" ht="24" customHeight="1" x14ac:dyDescent="0.25">
      <c r="A45" s="81" t="s">
        <v>24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3"/>
    </row>
    <row r="46" spans="1:26" ht="48" customHeight="1" x14ac:dyDescent="0.25">
      <c r="A46" s="15" t="str">
        <f>IF(B46&lt;&gt;"","2.2.1","")</f>
        <v/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29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1"/>
      <c r="Y46" s="74"/>
      <c r="Z46" s="74"/>
    </row>
    <row r="47" spans="1:26" ht="48" customHeight="1" x14ac:dyDescent="0.25">
      <c r="A47" s="15" t="str">
        <f>IF(B47&lt;&gt;"","2.2.2","")</f>
        <v/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74"/>
      <c r="Z47" s="74"/>
    </row>
    <row r="48" spans="1:26" ht="48" customHeight="1" x14ac:dyDescent="0.25">
      <c r="A48" s="15" t="str">
        <f>IF(B48&lt;&gt;"","2.2.3","")</f>
        <v/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74"/>
      <c r="Z48" s="74"/>
    </row>
    <row r="49" spans="1:26" ht="48" customHeight="1" x14ac:dyDescent="0.25">
      <c r="A49" s="15" t="str">
        <f>IF(B49&lt;&gt;"","2.2.4","")</f>
        <v/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74"/>
      <c r="Z49" s="74"/>
    </row>
    <row r="50" spans="1:26" ht="48" customHeight="1" x14ac:dyDescent="0.25">
      <c r="A50" s="15" t="str">
        <f>IF(B50&lt;&gt;"","2.2.5","")</f>
        <v/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74"/>
      <c r="Z50" s="74"/>
    </row>
    <row r="51" spans="1:26" ht="24" customHeight="1" x14ac:dyDescent="0.25">
      <c r="A51" s="81" t="s">
        <v>25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3"/>
    </row>
    <row r="52" spans="1:26" ht="48" customHeight="1" x14ac:dyDescent="0.25">
      <c r="A52" s="15" t="str">
        <f>IF(B52&lt;&gt;"","2.3.1","")</f>
        <v/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29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1"/>
      <c r="Y52" s="74"/>
      <c r="Z52" s="74"/>
    </row>
    <row r="53" spans="1:26" ht="48" customHeight="1" x14ac:dyDescent="0.25">
      <c r="A53" s="15" t="str">
        <f>IF(B53&lt;&gt;"","2.3.2","")</f>
        <v/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29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1"/>
      <c r="Y53" s="74"/>
      <c r="Z53" s="74"/>
    </row>
    <row r="54" spans="1:26" ht="48" customHeight="1" x14ac:dyDescent="0.25">
      <c r="A54" s="15" t="str">
        <f>IF(B54&lt;&gt;"","2.3.3","")</f>
        <v/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29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1"/>
      <c r="Y54" s="74"/>
      <c r="Z54" s="74"/>
    </row>
    <row r="55" spans="1:26" ht="48" customHeight="1" x14ac:dyDescent="0.25">
      <c r="A55" s="15" t="str">
        <f>IF(B55&lt;&gt;"","2.3.4","")</f>
        <v/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29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1"/>
      <c r="Y55" s="74"/>
      <c r="Z55" s="74"/>
    </row>
    <row r="56" spans="1:26" ht="48" customHeight="1" x14ac:dyDescent="0.25">
      <c r="A56" s="15" t="str">
        <f>IF(B56&lt;&gt;"","2.3.5","")</f>
        <v/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29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1"/>
      <c r="Y56" s="74"/>
      <c r="Z56" s="74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0" customFormat="1" ht="60" customHeight="1" x14ac:dyDescent="0.25">
      <c r="A60" s="12" t="s">
        <v>5</v>
      </c>
      <c r="B60" s="39" t="s">
        <v>26</v>
      </c>
      <c r="C60" s="39"/>
      <c r="D60" s="39"/>
      <c r="E60" s="39"/>
      <c r="F60" s="39"/>
      <c r="G60" s="39"/>
      <c r="H60" s="39" t="s">
        <v>21</v>
      </c>
      <c r="I60" s="39"/>
      <c r="J60" s="39"/>
      <c r="K60" s="39"/>
      <c r="L60" s="39"/>
      <c r="M60" s="39"/>
      <c r="N60" s="39"/>
      <c r="O60" s="39"/>
      <c r="P60" s="39"/>
      <c r="Q60" s="77" t="s">
        <v>27</v>
      </c>
      <c r="R60" s="78"/>
      <c r="S60" s="78"/>
      <c r="T60" s="78"/>
      <c r="U60" s="78"/>
      <c r="V60" s="78"/>
      <c r="W60" s="78"/>
      <c r="X60" s="79"/>
      <c r="Y60" s="80" t="s">
        <v>22</v>
      </c>
      <c r="Z60" s="80"/>
    </row>
    <row r="61" spans="1:26" ht="72" customHeight="1" x14ac:dyDescent="0.25">
      <c r="A61" s="15" t="str">
        <f>IF(B61&lt;&gt;"","3.1","")</f>
        <v/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29"/>
      <c r="R61" s="30"/>
      <c r="S61" s="30"/>
      <c r="T61" s="30"/>
      <c r="U61" s="30"/>
      <c r="V61" s="30"/>
      <c r="W61" s="30"/>
      <c r="X61" s="31"/>
      <c r="Y61" s="74"/>
      <c r="Z61" s="74"/>
    </row>
    <row r="62" spans="1:26" ht="72" customHeight="1" x14ac:dyDescent="0.25">
      <c r="A62" s="15" t="str">
        <f>IF(B62&lt;&gt;"","3.2","")</f>
        <v/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29"/>
      <c r="R62" s="30"/>
      <c r="S62" s="30"/>
      <c r="T62" s="30"/>
      <c r="U62" s="30"/>
      <c r="V62" s="30"/>
      <c r="W62" s="30"/>
      <c r="X62" s="31"/>
      <c r="Y62" s="74"/>
      <c r="Z62" s="74"/>
    </row>
    <row r="63" spans="1:26" ht="72" customHeight="1" x14ac:dyDescent="0.25">
      <c r="A63" s="15" t="str">
        <f>IF(B63&lt;&gt;"","3.3","")</f>
        <v/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29"/>
      <c r="R63" s="30"/>
      <c r="S63" s="30"/>
      <c r="T63" s="30"/>
      <c r="U63" s="30"/>
      <c r="V63" s="30"/>
      <c r="W63" s="30"/>
      <c r="X63" s="31"/>
      <c r="Y63" s="74"/>
      <c r="Z63" s="74"/>
    </row>
    <row r="64" spans="1:26" ht="72" customHeight="1" x14ac:dyDescent="0.25">
      <c r="A64" s="15" t="str">
        <f>IF(B64&lt;&gt;"","3.4","")</f>
        <v/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29"/>
      <c r="R64" s="30"/>
      <c r="S64" s="30"/>
      <c r="T64" s="30"/>
      <c r="U64" s="30"/>
      <c r="V64" s="30"/>
      <c r="W64" s="30"/>
      <c r="X64" s="31"/>
      <c r="Y64" s="74"/>
      <c r="Z64" s="74"/>
    </row>
    <row r="65" spans="1:26" ht="72" customHeight="1" x14ac:dyDescent="0.25">
      <c r="A65" s="15" t="str">
        <f>IF(B65&lt;&gt;"","3.5","")</f>
        <v/>
      </c>
      <c r="B65" s="29"/>
      <c r="C65" s="30"/>
      <c r="D65" s="30"/>
      <c r="E65" s="30"/>
      <c r="F65" s="30"/>
      <c r="G65" s="31"/>
      <c r="H65" s="29"/>
      <c r="I65" s="30"/>
      <c r="J65" s="30"/>
      <c r="K65" s="30"/>
      <c r="L65" s="30"/>
      <c r="M65" s="30"/>
      <c r="N65" s="30"/>
      <c r="O65" s="30"/>
      <c r="P65" s="31"/>
      <c r="Q65" s="29"/>
      <c r="R65" s="30"/>
      <c r="S65" s="30"/>
      <c r="T65" s="30"/>
      <c r="U65" s="30"/>
      <c r="V65" s="30"/>
      <c r="W65" s="30"/>
      <c r="X65" s="31"/>
      <c r="Y65" s="32"/>
      <c r="Z65" s="33"/>
    </row>
    <row r="66" spans="1:26" ht="72" customHeight="1" x14ac:dyDescent="0.25">
      <c r="A66" s="15" t="str">
        <f>IF(B66&lt;&gt;"","3.6","")</f>
        <v/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29"/>
      <c r="R66" s="30"/>
      <c r="S66" s="30"/>
      <c r="T66" s="30"/>
      <c r="U66" s="30"/>
      <c r="V66" s="30"/>
      <c r="W66" s="30"/>
      <c r="X66" s="31"/>
      <c r="Y66" s="74"/>
      <c r="Z66" s="74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104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</row>
    <row r="71" spans="1:26" ht="48" customHeight="1" x14ac:dyDescent="0.25">
      <c r="B71" s="107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</row>
    <row r="72" spans="1:26" ht="48" customHeight="1" x14ac:dyDescent="0.25">
      <c r="B72" s="107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</row>
    <row r="73" spans="1:26" ht="48" customHeight="1" x14ac:dyDescent="0.25">
      <c r="B73" s="107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</row>
    <row r="74" spans="1:26" ht="48" customHeight="1" x14ac:dyDescent="0.25">
      <c r="B74" s="110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</row>
    <row r="75" spans="1:26" ht="15.75" customHeight="1" x14ac:dyDescent="0.25">
      <c r="A75" s="2"/>
    </row>
    <row r="76" spans="1:26" ht="21" customHeight="1" x14ac:dyDescent="0.25">
      <c r="A76" s="2" t="s">
        <v>89</v>
      </c>
    </row>
    <row r="77" spans="1:26" ht="21" customHeight="1" x14ac:dyDescent="0.25"/>
    <row r="78" spans="1:26" ht="21" customHeight="1" x14ac:dyDescent="0.25">
      <c r="B78" s="87"/>
      <c r="C78" s="87"/>
      <c r="D78" s="87"/>
      <c r="E78" s="87"/>
      <c r="F78" s="87"/>
      <c r="G78" s="87"/>
      <c r="H78" s="87"/>
      <c r="J78" s="87"/>
      <c r="K78" s="87"/>
      <c r="L78" s="87"/>
      <c r="M78" s="87"/>
      <c r="N78" s="87"/>
      <c r="O78" s="87"/>
      <c r="P78" s="87"/>
      <c r="Q78" s="87"/>
      <c r="S78" s="88"/>
      <c r="T78" s="89"/>
      <c r="U78" s="89"/>
      <c r="V78" s="89"/>
      <c r="W78" s="89"/>
      <c r="X78" s="89"/>
      <c r="Y78" s="90"/>
    </row>
    <row r="79" spans="1:26" ht="21" customHeight="1" x14ac:dyDescent="0.25">
      <c r="B79" s="87"/>
      <c r="C79" s="87"/>
      <c r="D79" s="87"/>
      <c r="E79" s="87"/>
      <c r="F79" s="87"/>
      <c r="G79" s="87"/>
      <c r="H79" s="87"/>
      <c r="J79" s="87"/>
      <c r="K79" s="87"/>
      <c r="L79" s="87"/>
      <c r="M79" s="87"/>
      <c r="N79" s="87"/>
      <c r="O79" s="87"/>
      <c r="P79" s="87"/>
      <c r="Q79" s="87"/>
      <c r="S79" s="91"/>
      <c r="T79" s="92"/>
      <c r="U79" s="92"/>
      <c r="V79" s="92"/>
      <c r="W79" s="92"/>
      <c r="X79" s="92"/>
      <c r="Y79" s="93"/>
    </row>
    <row r="80" spans="1:26" ht="21" customHeight="1" x14ac:dyDescent="0.25">
      <c r="B80" s="87"/>
      <c r="C80" s="87"/>
      <c r="D80" s="87"/>
      <c r="E80" s="87"/>
      <c r="F80" s="87"/>
      <c r="G80" s="87"/>
      <c r="H80" s="87"/>
      <c r="J80" s="87"/>
      <c r="K80" s="87"/>
      <c r="L80" s="87"/>
      <c r="M80" s="87"/>
      <c r="N80" s="87"/>
      <c r="O80" s="87"/>
      <c r="P80" s="87"/>
      <c r="Q80" s="87"/>
      <c r="S80" s="91"/>
      <c r="T80" s="92"/>
      <c r="U80" s="92"/>
      <c r="V80" s="92"/>
      <c r="W80" s="92"/>
      <c r="X80" s="92"/>
      <c r="Y80" s="93"/>
    </row>
    <row r="81" spans="2:25" ht="21" customHeight="1" x14ac:dyDescent="0.25">
      <c r="B81" s="87"/>
      <c r="C81" s="87"/>
      <c r="D81" s="87"/>
      <c r="E81" s="87"/>
      <c r="F81" s="87"/>
      <c r="G81" s="87"/>
      <c r="H81" s="87"/>
      <c r="J81" s="87"/>
      <c r="K81" s="87"/>
      <c r="L81" s="87"/>
      <c r="M81" s="87"/>
      <c r="N81" s="87"/>
      <c r="O81" s="87"/>
      <c r="P81" s="87"/>
      <c r="Q81" s="87"/>
      <c r="S81" s="91"/>
      <c r="T81" s="92"/>
      <c r="U81" s="92"/>
      <c r="V81" s="92"/>
      <c r="W81" s="92"/>
      <c r="X81" s="92"/>
      <c r="Y81" s="93"/>
    </row>
    <row r="82" spans="2:25" ht="21" customHeight="1" x14ac:dyDescent="0.25">
      <c r="B82" s="87"/>
      <c r="C82" s="87"/>
      <c r="D82" s="87"/>
      <c r="E82" s="87"/>
      <c r="F82" s="87"/>
      <c r="G82" s="87"/>
      <c r="H82" s="87"/>
      <c r="J82" s="87"/>
      <c r="K82" s="87"/>
      <c r="L82" s="87"/>
      <c r="M82" s="87"/>
      <c r="N82" s="87"/>
      <c r="O82" s="87"/>
      <c r="P82" s="87"/>
      <c r="Q82" s="87"/>
      <c r="S82" s="91"/>
      <c r="T82" s="92"/>
      <c r="U82" s="92"/>
      <c r="V82" s="92"/>
      <c r="W82" s="92"/>
      <c r="X82" s="92"/>
      <c r="Y82" s="93"/>
    </row>
    <row r="83" spans="2:25" x14ac:dyDescent="0.25">
      <c r="B83" s="87"/>
      <c r="C83" s="87"/>
      <c r="D83" s="87"/>
      <c r="E83" s="87"/>
      <c r="F83" s="87"/>
      <c r="G83" s="87"/>
      <c r="H83" s="87"/>
      <c r="J83" s="87"/>
      <c r="K83" s="87"/>
      <c r="L83" s="87"/>
      <c r="M83" s="87"/>
      <c r="N83" s="87"/>
      <c r="O83" s="87"/>
      <c r="P83" s="87"/>
      <c r="Q83" s="87"/>
      <c r="S83" s="91"/>
      <c r="T83" s="92"/>
      <c r="U83" s="92"/>
      <c r="V83" s="92"/>
      <c r="W83" s="92"/>
      <c r="X83" s="92"/>
      <c r="Y83" s="93"/>
    </row>
    <row r="84" spans="2:25" ht="21" customHeight="1" x14ac:dyDescent="0.25">
      <c r="B84" s="87"/>
      <c r="C84" s="87"/>
      <c r="D84" s="87"/>
      <c r="E84" s="87"/>
      <c r="F84" s="87"/>
      <c r="G84" s="87"/>
      <c r="H84" s="87"/>
      <c r="J84" s="87"/>
      <c r="K84" s="87"/>
      <c r="L84" s="87"/>
      <c r="M84" s="87"/>
      <c r="N84" s="87"/>
      <c r="O84" s="87"/>
      <c r="P84" s="87"/>
      <c r="Q84" s="87"/>
      <c r="S84" s="91"/>
      <c r="T84" s="92"/>
      <c r="U84" s="92"/>
      <c r="V84" s="92"/>
      <c r="W84" s="92"/>
      <c r="X84" s="92"/>
      <c r="Y84" s="93"/>
    </row>
    <row r="85" spans="2:25" ht="21" customHeight="1" x14ac:dyDescent="0.25">
      <c r="B85" s="87"/>
      <c r="C85" s="87"/>
      <c r="D85" s="87"/>
      <c r="E85" s="87"/>
      <c r="F85" s="87"/>
      <c r="G85" s="87"/>
      <c r="H85" s="87"/>
      <c r="J85" s="87"/>
      <c r="K85" s="87"/>
      <c r="L85" s="87"/>
      <c r="M85" s="87"/>
      <c r="N85" s="87"/>
      <c r="O85" s="87"/>
      <c r="P85" s="87"/>
      <c r="Q85" s="87"/>
      <c r="S85" s="91"/>
      <c r="T85" s="92"/>
      <c r="U85" s="92"/>
      <c r="V85" s="92"/>
      <c r="W85" s="92"/>
      <c r="X85" s="92"/>
      <c r="Y85" s="93"/>
    </row>
    <row r="86" spans="2:25" ht="21" customHeight="1" x14ac:dyDescent="0.25">
      <c r="B86" s="87"/>
      <c r="C86" s="87"/>
      <c r="D86" s="87"/>
      <c r="E86" s="87"/>
      <c r="F86" s="87"/>
      <c r="G86" s="87"/>
      <c r="H86" s="87"/>
      <c r="J86" s="87"/>
      <c r="K86" s="87"/>
      <c r="L86" s="87"/>
      <c r="M86" s="87"/>
      <c r="N86" s="87"/>
      <c r="O86" s="87"/>
      <c r="P86" s="87"/>
      <c r="Q86" s="87"/>
      <c r="S86" s="91"/>
      <c r="T86" s="92"/>
      <c r="U86" s="92"/>
      <c r="V86" s="92"/>
      <c r="W86" s="92"/>
      <c r="X86" s="92"/>
      <c r="Y86" s="93"/>
    </row>
    <row r="87" spans="2:25" ht="21" customHeight="1" x14ac:dyDescent="0.25">
      <c r="B87" s="87"/>
      <c r="C87" s="87"/>
      <c r="D87" s="87"/>
      <c r="E87" s="87"/>
      <c r="F87" s="87"/>
      <c r="G87" s="87"/>
      <c r="H87" s="87"/>
      <c r="J87" s="87"/>
      <c r="K87" s="87"/>
      <c r="L87" s="87"/>
      <c r="M87" s="87"/>
      <c r="N87" s="87"/>
      <c r="O87" s="87"/>
      <c r="P87" s="87"/>
      <c r="Q87" s="87"/>
      <c r="S87" s="94"/>
      <c r="T87" s="95"/>
      <c r="U87" s="95"/>
      <c r="V87" s="95"/>
      <c r="W87" s="95"/>
      <c r="X87" s="95"/>
      <c r="Y87" s="96"/>
    </row>
    <row r="88" spans="2:25" ht="48" customHeight="1" x14ac:dyDescent="0.25">
      <c r="B88" s="97"/>
      <c r="C88" s="97"/>
      <c r="D88" s="97"/>
      <c r="E88" s="97"/>
      <c r="F88" s="97"/>
      <c r="G88" s="97"/>
      <c r="H88" s="97"/>
      <c r="J88" s="98"/>
      <c r="K88" s="99"/>
      <c r="L88" s="99"/>
      <c r="M88" s="99"/>
      <c r="N88" s="99"/>
      <c r="O88" s="99"/>
      <c r="P88" s="99"/>
      <c r="Q88" s="100"/>
      <c r="S88" s="98"/>
      <c r="T88" s="99"/>
      <c r="U88" s="99"/>
      <c r="V88" s="99"/>
      <c r="W88" s="99"/>
      <c r="X88" s="99"/>
      <c r="Y88" s="100"/>
    </row>
    <row r="89" spans="2:25" ht="48" customHeight="1" x14ac:dyDescent="0.25">
      <c r="B89" s="97"/>
      <c r="C89" s="97"/>
      <c r="D89" s="97"/>
      <c r="E89" s="97"/>
      <c r="F89" s="97"/>
      <c r="G89" s="97"/>
      <c r="H89" s="97"/>
      <c r="J89" s="101"/>
      <c r="K89" s="102"/>
      <c r="L89" s="102"/>
      <c r="M89" s="102"/>
      <c r="N89" s="102"/>
      <c r="O89" s="102"/>
      <c r="P89" s="102"/>
      <c r="Q89" s="103"/>
      <c r="S89" s="101"/>
      <c r="T89" s="102"/>
      <c r="U89" s="102"/>
      <c r="V89" s="102"/>
      <c r="W89" s="102"/>
      <c r="X89" s="102"/>
      <c r="Y89" s="103"/>
    </row>
    <row r="90" spans="2:25" ht="21" customHeight="1" x14ac:dyDescent="0.25"/>
    <row r="91" spans="2:25" ht="21" customHeight="1" x14ac:dyDescent="0.25">
      <c r="B91" s="87"/>
      <c r="C91" s="87"/>
      <c r="D91" s="87"/>
      <c r="E91" s="87"/>
      <c r="F91" s="87"/>
      <c r="G91" s="87"/>
      <c r="H91" s="87"/>
      <c r="J91" s="87"/>
      <c r="K91" s="87"/>
      <c r="L91" s="87"/>
      <c r="M91" s="87"/>
      <c r="N91" s="87"/>
      <c r="O91" s="87"/>
      <c r="P91" s="87"/>
      <c r="Q91" s="87"/>
      <c r="S91" s="88"/>
      <c r="T91" s="89"/>
      <c r="U91" s="89"/>
      <c r="V91" s="89"/>
      <c r="W91" s="89"/>
      <c r="X91" s="89"/>
      <c r="Y91" s="90"/>
    </row>
    <row r="92" spans="2:25" ht="21" customHeight="1" x14ac:dyDescent="0.25">
      <c r="B92" s="87"/>
      <c r="C92" s="87"/>
      <c r="D92" s="87"/>
      <c r="E92" s="87"/>
      <c r="F92" s="87"/>
      <c r="G92" s="87"/>
      <c r="H92" s="87"/>
      <c r="J92" s="87"/>
      <c r="K92" s="87"/>
      <c r="L92" s="87"/>
      <c r="M92" s="87"/>
      <c r="N92" s="87"/>
      <c r="O92" s="87"/>
      <c r="P92" s="87"/>
      <c r="Q92" s="87"/>
      <c r="S92" s="91"/>
      <c r="T92" s="92"/>
      <c r="U92" s="92"/>
      <c r="V92" s="92"/>
      <c r="W92" s="92"/>
      <c r="X92" s="92"/>
      <c r="Y92" s="93"/>
    </row>
    <row r="93" spans="2:25" ht="21" customHeight="1" x14ac:dyDescent="0.25">
      <c r="B93" s="87"/>
      <c r="C93" s="87"/>
      <c r="D93" s="87"/>
      <c r="E93" s="87"/>
      <c r="F93" s="87"/>
      <c r="G93" s="87"/>
      <c r="H93" s="87"/>
      <c r="J93" s="87"/>
      <c r="K93" s="87"/>
      <c r="L93" s="87"/>
      <c r="M93" s="87"/>
      <c r="N93" s="87"/>
      <c r="O93" s="87"/>
      <c r="P93" s="87"/>
      <c r="Q93" s="87"/>
      <c r="S93" s="91"/>
      <c r="T93" s="92"/>
      <c r="U93" s="92"/>
      <c r="V93" s="92"/>
      <c r="W93" s="92"/>
      <c r="X93" s="92"/>
      <c r="Y93" s="93"/>
    </row>
    <row r="94" spans="2:25" ht="21" customHeight="1" x14ac:dyDescent="0.25">
      <c r="B94" s="87"/>
      <c r="C94" s="87"/>
      <c r="D94" s="87"/>
      <c r="E94" s="87"/>
      <c r="F94" s="87"/>
      <c r="G94" s="87"/>
      <c r="H94" s="87"/>
      <c r="J94" s="87"/>
      <c r="K94" s="87"/>
      <c r="L94" s="87"/>
      <c r="M94" s="87"/>
      <c r="N94" s="87"/>
      <c r="O94" s="87"/>
      <c r="P94" s="87"/>
      <c r="Q94" s="87"/>
      <c r="S94" s="91"/>
      <c r="T94" s="92"/>
      <c r="U94" s="92"/>
      <c r="V94" s="92"/>
      <c r="W94" s="92"/>
      <c r="X94" s="92"/>
      <c r="Y94" s="93"/>
    </row>
    <row r="95" spans="2:25" ht="21" customHeight="1" x14ac:dyDescent="0.25">
      <c r="B95" s="87"/>
      <c r="C95" s="87"/>
      <c r="D95" s="87"/>
      <c r="E95" s="87"/>
      <c r="F95" s="87"/>
      <c r="G95" s="87"/>
      <c r="H95" s="87"/>
      <c r="J95" s="87"/>
      <c r="K95" s="87"/>
      <c r="L95" s="87"/>
      <c r="M95" s="87"/>
      <c r="N95" s="87"/>
      <c r="O95" s="87"/>
      <c r="P95" s="87"/>
      <c r="Q95" s="87"/>
      <c r="S95" s="91"/>
      <c r="T95" s="92"/>
      <c r="U95" s="92"/>
      <c r="V95" s="92"/>
      <c r="W95" s="92"/>
      <c r="X95" s="92"/>
      <c r="Y95" s="93"/>
    </row>
    <row r="96" spans="2:25" x14ac:dyDescent="0.25">
      <c r="B96" s="87"/>
      <c r="C96" s="87"/>
      <c r="D96" s="87"/>
      <c r="E96" s="87"/>
      <c r="F96" s="87"/>
      <c r="G96" s="87"/>
      <c r="H96" s="87"/>
      <c r="J96" s="87"/>
      <c r="K96" s="87"/>
      <c r="L96" s="87"/>
      <c r="M96" s="87"/>
      <c r="N96" s="87"/>
      <c r="O96" s="87"/>
      <c r="P96" s="87"/>
      <c r="Q96" s="87"/>
      <c r="S96" s="91"/>
      <c r="T96" s="92"/>
      <c r="U96" s="92"/>
      <c r="V96" s="92"/>
      <c r="W96" s="92"/>
      <c r="X96" s="92"/>
      <c r="Y96" s="93"/>
    </row>
    <row r="97" spans="2:25" ht="21" customHeight="1" x14ac:dyDescent="0.25">
      <c r="B97" s="87"/>
      <c r="C97" s="87"/>
      <c r="D97" s="87"/>
      <c r="E97" s="87"/>
      <c r="F97" s="87"/>
      <c r="G97" s="87"/>
      <c r="H97" s="87"/>
      <c r="J97" s="87"/>
      <c r="K97" s="87"/>
      <c r="L97" s="87"/>
      <c r="M97" s="87"/>
      <c r="N97" s="87"/>
      <c r="O97" s="87"/>
      <c r="P97" s="87"/>
      <c r="Q97" s="87"/>
      <c r="S97" s="91"/>
      <c r="T97" s="92"/>
      <c r="U97" s="92"/>
      <c r="V97" s="92"/>
      <c r="W97" s="92"/>
      <c r="X97" s="92"/>
      <c r="Y97" s="93"/>
    </row>
    <row r="98" spans="2:25" ht="21" customHeight="1" x14ac:dyDescent="0.25">
      <c r="B98" s="87"/>
      <c r="C98" s="87"/>
      <c r="D98" s="87"/>
      <c r="E98" s="87"/>
      <c r="F98" s="87"/>
      <c r="G98" s="87"/>
      <c r="H98" s="87"/>
      <c r="J98" s="87"/>
      <c r="K98" s="87"/>
      <c r="L98" s="87"/>
      <c r="M98" s="87"/>
      <c r="N98" s="87"/>
      <c r="O98" s="87"/>
      <c r="P98" s="87"/>
      <c r="Q98" s="87"/>
      <c r="S98" s="91"/>
      <c r="T98" s="92"/>
      <c r="U98" s="92"/>
      <c r="V98" s="92"/>
      <c r="W98" s="92"/>
      <c r="X98" s="92"/>
      <c r="Y98" s="93"/>
    </row>
    <row r="99" spans="2:25" ht="21" customHeight="1" x14ac:dyDescent="0.25">
      <c r="B99" s="87"/>
      <c r="C99" s="87"/>
      <c r="D99" s="87"/>
      <c r="E99" s="87"/>
      <c r="F99" s="87"/>
      <c r="G99" s="87"/>
      <c r="H99" s="87"/>
      <c r="J99" s="87"/>
      <c r="K99" s="87"/>
      <c r="L99" s="87"/>
      <c r="M99" s="87"/>
      <c r="N99" s="87"/>
      <c r="O99" s="87"/>
      <c r="P99" s="87"/>
      <c r="Q99" s="87"/>
      <c r="S99" s="91"/>
      <c r="T99" s="92"/>
      <c r="U99" s="92"/>
      <c r="V99" s="92"/>
      <c r="W99" s="92"/>
      <c r="X99" s="92"/>
      <c r="Y99" s="93"/>
    </row>
    <row r="100" spans="2:25" ht="21" customHeight="1" x14ac:dyDescent="0.25">
      <c r="B100" s="87"/>
      <c r="C100" s="87"/>
      <c r="D100" s="87"/>
      <c r="E100" s="87"/>
      <c r="F100" s="87"/>
      <c r="G100" s="87"/>
      <c r="H100" s="87"/>
      <c r="J100" s="87"/>
      <c r="K100" s="87"/>
      <c r="L100" s="87"/>
      <c r="M100" s="87"/>
      <c r="N100" s="87"/>
      <c r="O100" s="87"/>
      <c r="P100" s="87"/>
      <c r="Q100" s="87"/>
      <c r="S100" s="94"/>
      <c r="T100" s="95"/>
      <c r="U100" s="95"/>
      <c r="V100" s="95"/>
      <c r="W100" s="95"/>
      <c r="X100" s="95"/>
      <c r="Y100" s="96"/>
    </row>
    <row r="101" spans="2:25" ht="48" customHeight="1" x14ac:dyDescent="0.25">
      <c r="B101" s="74"/>
      <c r="C101" s="74"/>
      <c r="D101" s="74"/>
      <c r="E101" s="74"/>
      <c r="F101" s="74"/>
      <c r="G101" s="74"/>
      <c r="H101" s="74"/>
      <c r="J101" s="98"/>
      <c r="K101" s="99"/>
      <c r="L101" s="99"/>
      <c r="M101" s="99"/>
      <c r="N101" s="99"/>
      <c r="O101" s="99"/>
      <c r="P101" s="99"/>
      <c r="Q101" s="100"/>
      <c r="S101" s="113"/>
      <c r="T101" s="114"/>
      <c r="U101" s="114"/>
      <c r="V101" s="114"/>
      <c r="W101" s="114"/>
      <c r="X101" s="114"/>
      <c r="Y101" s="115"/>
    </row>
    <row r="102" spans="2:25" ht="48" customHeight="1" x14ac:dyDescent="0.25">
      <c r="B102" s="74"/>
      <c r="C102" s="74"/>
      <c r="D102" s="74"/>
      <c r="E102" s="74"/>
      <c r="F102" s="74"/>
      <c r="G102" s="74"/>
      <c r="H102" s="74"/>
      <c r="J102" s="101"/>
      <c r="K102" s="102"/>
      <c r="L102" s="102"/>
      <c r="M102" s="102"/>
      <c r="N102" s="102"/>
      <c r="O102" s="102"/>
      <c r="P102" s="102"/>
      <c r="Q102" s="103"/>
      <c r="S102" s="116"/>
      <c r="T102" s="117"/>
      <c r="U102" s="117"/>
      <c r="V102" s="117"/>
      <c r="W102" s="117"/>
      <c r="X102" s="117"/>
      <c r="Y102" s="118"/>
    </row>
    <row r="103" spans="2:25" ht="21" customHeight="1" x14ac:dyDescent="0.25"/>
    <row r="104" spans="2:25" ht="21" customHeight="1" x14ac:dyDescent="0.25">
      <c r="B104" s="88"/>
      <c r="C104" s="89"/>
      <c r="D104" s="89"/>
      <c r="E104" s="89"/>
      <c r="F104" s="89"/>
      <c r="G104" s="89"/>
      <c r="H104" s="90"/>
      <c r="J104" s="88"/>
      <c r="K104" s="89"/>
      <c r="L104" s="89"/>
      <c r="M104" s="89"/>
      <c r="N104" s="89"/>
      <c r="O104" s="89"/>
      <c r="P104" s="89"/>
      <c r="Q104" s="90"/>
      <c r="S104" s="88"/>
      <c r="T104" s="89"/>
      <c r="U104" s="89"/>
      <c r="V104" s="89"/>
      <c r="W104" s="89"/>
      <c r="X104" s="89"/>
      <c r="Y104" s="90"/>
    </row>
    <row r="105" spans="2:25" ht="21" customHeight="1" x14ac:dyDescent="0.25">
      <c r="B105" s="91"/>
      <c r="C105" s="92"/>
      <c r="D105" s="92"/>
      <c r="E105" s="92"/>
      <c r="F105" s="92"/>
      <c r="G105" s="92"/>
      <c r="H105" s="93"/>
      <c r="J105" s="91"/>
      <c r="K105" s="92"/>
      <c r="L105" s="92"/>
      <c r="M105" s="92"/>
      <c r="N105" s="92"/>
      <c r="O105" s="92"/>
      <c r="P105" s="92"/>
      <c r="Q105" s="93"/>
      <c r="S105" s="91"/>
      <c r="T105" s="92"/>
      <c r="U105" s="92"/>
      <c r="V105" s="92"/>
      <c r="W105" s="92"/>
      <c r="X105" s="92"/>
      <c r="Y105" s="93"/>
    </row>
    <row r="106" spans="2:25" ht="21" customHeight="1" x14ac:dyDescent="0.25">
      <c r="B106" s="91"/>
      <c r="C106" s="92"/>
      <c r="D106" s="92"/>
      <c r="E106" s="92"/>
      <c r="F106" s="92"/>
      <c r="G106" s="92"/>
      <c r="H106" s="93"/>
      <c r="J106" s="91"/>
      <c r="K106" s="92"/>
      <c r="L106" s="92"/>
      <c r="M106" s="92"/>
      <c r="N106" s="92"/>
      <c r="O106" s="92"/>
      <c r="P106" s="92"/>
      <c r="Q106" s="93"/>
      <c r="S106" s="91"/>
      <c r="T106" s="92"/>
      <c r="U106" s="92"/>
      <c r="V106" s="92"/>
      <c r="W106" s="92"/>
      <c r="X106" s="92"/>
      <c r="Y106" s="93"/>
    </row>
    <row r="107" spans="2:25" ht="21" customHeight="1" x14ac:dyDescent="0.25">
      <c r="B107" s="91"/>
      <c r="C107" s="92"/>
      <c r="D107" s="92"/>
      <c r="E107" s="92"/>
      <c r="F107" s="92"/>
      <c r="G107" s="92"/>
      <c r="H107" s="93"/>
      <c r="J107" s="91"/>
      <c r="K107" s="92"/>
      <c r="L107" s="92"/>
      <c r="M107" s="92"/>
      <c r="N107" s="92"/>
      <c r="O107" s="92"/>
      <c r="P107" s="92"/>
      <c r="Q107" s="93"/>
      <c r="S107" s="91"/>
      <c r="T107" s="92"/>
      <c r="U107" s="92"/>
      <c r="V107" s="92"/>
      <c r="W107" s="92"/>
      <c r="X107" s="92"/>
      <c r="Y107" s="93"/>
    </row>
    <row r="108" spans="2:25" ht="21" customHeight="1" x14ac:dyDescent="0.25">
      <c r="B108" s="91"/>
      <c r="C108" s="92"/>
      <c r="D108" s="92"/>
      <c r="E108" s="92"/>
      <c r="F108" s="92"/>
      <c r="G108" s="92"/>
      <c r="H108" s="93"/>
      <c r="J108" s="91"/>
      <c r="K108" s="92"/>
      <c r="L108" s="92"/>
      <c r="M108" s="92"/>
      <c r="N108" s="92"/>
      <c r="O108" s="92"/>
      <c r="P108" s="92"/>
      <c r="Q108" s="93"/>
      <c r="S108" s="91"/>
      <c r="T108" s="92"/>
      <c r="U108" s="92"/>
      <c r="V108" s="92"/>
      <c r="W108" s="92"/>
      <c r="X108" s="92"/>
      <c r="Y108" s="93"/>
    </row>
    <row r="109" spans="2:25" x14ac:dyDescent="0.25">
      <c r="B109" s="91"/>
      <c r="C109" s="92"/>
      <c r="D109" s="92"/>
      <c r="E109" s="92"/>
      <c r="F109" s="92"/>
      <c r="G109" s="92"/>
      <c r="H109" s="93"/>
      <c r="J109" s="91"/>
      <c r="K109" s="92"/>
      <c r="L109" s="92"/>
      <c r="M109" s="92"/>
      <c r="N109" s="92"/>
      <c r="O109" s="92"/>
      <c r="P109" s="92"/>
      <c r="Q109" s="93"/>
      <c r="S109" s="91"/>
      <c r="T109" s="92"/>
      <c r="U109" s="92"/>
      <c r="V109" s="92"/>
      <c r="W109" s="92"/>
      <c r="X109" s="92"/>
      <c r="Y109" s="93"/>
    </row>
    <row r="110" spans="2:25" x14ac:dyDescent="0.25">
      <c r="B110" s="91"/>
      <c r="C110" s="92"/>
      <c r="D110" s="92"/>
      <c r="E110" s="92"/>
      <c r="F110" s="92"/>
      <c r="G110" s="92"/>
      <c r="H110" s="93"/>
      <c r="J110" s="91"/>
      <c r="K110" s="92"/>
      <c r="L110" s="92"/>
      <c r="M110" s="92"/>
      <c r="N110" s="92"/>
      <c r="O110" s="92"/>
      <c r="P110" s="92"/>
      <c r="Q110" s="93"/>
      <c r="S110" s="91"/>
      <c r="T110" s="92"/>
      <c r="U110" s="92"/>
      <c r="V110" s="92"/>
      <c r="W110" s="92"/>
      <c r="X110" s="92"/>
      <c r="Y110" s="93"/>
    </row>
    <row r="111" spans="2:25" ht="21" customHeight="1" x14ac:dyDescent="0.25">
      <c r="B111" s="91"/>
      <c r="C111" s="92"/>
      <c r="D111" s="92"/>
      <c r="E111" s="92"/>
      <c r="F111" s="92"/>
      <c r="G111" s="92"/>
      <c r="H111" s="93"/>
      <c r="J111" s="91"/>
      <c r="K111" s="92"/>
      <c r="L111" s="92"/>
      <c r="M111" s="92"/>
      <c r="N111" s="92"/>
      <c r="O111" s="92"/>
      <c r="P111" s="92"/>
      <c r="Q111" s="93"/>
      <c r="S111" s="91"/>
      <c r="T111" s="92"/>
      <c r="U111" s="92"/>
      <c r="V111" s="92"/>
      <c r="W111" s="92"/>
      <c r="X111" s="92"/>
      <c r="Y111" s="93"/>
    </row>
    <row r="112" spans="2:25" ht="21" customHeight="1" x14ac:dyDescent="0.25">
      <c r="B112" s="91"/>
      <c r="C112" s="92"/>
      <c r="D112" s="92"/>
      <c r="E112" s="92"/>
      <c r="F112" s="92"/>
      <c r="G112" s="92"/>
      <c r="H112" s="93"/>
      <c r="J112" s="91"/>
      <c r="K112" s="92"/>
      <c r="L112" s="92"/>
      <c r="M112" s="92"/>
      <c r="N112" s="92"/>
      <c r="O112" s="92"/>
      <c r="P112" s="92"/>
      <c r="Q112" s="93"/>
      <c r="S112" s="91"/>
      <c r="T112" s="92"/>
      <c r="U112" s="92"/>
      <c r="V112" s="92"/>
      <c r="W112" s="92"/>
      <c r="X112" s="92"/>
      <c r="Y112" s="93"/>
    </row>
    <row r="113" spans="2:25" ht="21" customHeight="1" x14ac:dyDescent="0.25">
      <c r="B113" s="94"/>
      <c r="C113" s="95"/>
      <c r="D113" s="95"/>
      <c r="E113" s="95"/>
      <c r="F113" s="95"/>
      <c r="G113" s="95"/>
      <c r="H113" s="96"/>
      <c r="J113" s="94"/>
      <c r="K113" s="95"/>
      <c r="L113" s="95"/>
      <c r="M113" s="95"/>
      <c r="N113" s="95"/>
      <c r="O113" s="95"/>
      <c r="P113" s="95"/>
      <c r="Q113" s="96"/>
      <c r="S113" s="94"/>
      <c r="T113" s="95"/>
      <c r="U113" s="95"/>
      <c r="V113" s="95"/>
      <c r="W113" s="95"/>
      <c r="X113" s="95"/>
      <c r="Y113" s="96"/>
    </row>
    <row r="114" spans="2:25" ht="48" customHeight="1" x14ac:dyDescent="0.25">
      <c r="B114" s="113"/>
      <c r="C114" s="114"/>
      <c r="D114" s="114"/>
      <c r="E114" s="114"/>
      <c r="F114" s="114"/>
      <c r="G114" s="114"/>
      <c r="H114" s="115"/>
      <c r="J114" s="119"/>
      <c r="K114" s="120"/>
      <c r="L114" s="120"/>
      <c r="M114" s="120"/>
      <c r="N114" s="120"/>
      <c r="O114" s="120"/>
      <c r="P114" s="120"/>
      <c r="Q114" s="121"/>
      <c r="S114" s="113"/>
      <c r="T114" s="114"/>
      <c r="U114" s="114"/>
      <c r="V114" s="114"/>
      <c r="W114" s="114"/>
      <c r="X114" s="114"/>
      <c r="Y114" s="115"/>
    </row>
    <row r="115" spans="2:25" ht="48" customHeight="1" x14ac:dyDescent="0.25">
      <c r="B115" s="116"/>
      <c r="C115" s="117"/>
      <c r="D115" s="117"/>
      <c r="E115" s="117"/>
      <c r="F115" s="117"/>
      <c r="G115" s="117"/>
      <c r="H115" s="118"/>
      <c r="J115" s="122"/>
      <c r="K115" s="123"/>
      <c r="L115" s="123"/>
      <c r="M115" s="123"/>
      <c r="N115" s="123"/>
      <c r="O115" s="123"/>
      <c r="P115" s="123"/>
      <c r="Q115" s="124"/>
      <c r="S115" s="116"/>
      <c r="T115" s="117"/>
      <c r="U115" s="117"/>
      <c r="V115" s="117"/>
      <c r="W115" s="117"/>
      <c r="X115" s="117"/>
      <c r="Y115" s="118"/>
    </row>
    <row r="116" spans="2:25" ht="24" customHeight="1" x14ac:dyDescent="0.25"/>
    <row r="118" spans="2:25" x14ac:dyDescent="0.25">
      <c r="E118" s="11" t="s">
        <v>28</v>
      </c>
      <c r="F118" s="128"/>
      <c r="G118" s="128"/>
      <c r="H118" s="128"/>
      <c r="I118" s="128"/>
      <c r="J118" s="128"/>
      <c r="Q118" s="11" t="s">
        <v>29</v>
      </c>
      <c r="R118" s="128"/>
      <c r="S118" s="128"/>
      <c r="T118" s="128"/>
      <c r="U118" s="128"/>
      <c r="V118" s="128"/>
      <c r="W118" s="128"/>
    </row>
    <row r="119" spans="2:25" ht="23.25" x14ac:dyDescent="0.25">
      <c r="E119" s="11" t="s">
        <v>30</v>
      </c>
      <c r="F119" s="129"/>
      <c r="G119" s="129"/>
      <c r="H119" s="129"/>
      <c r="I119" s="129"/>
      <c r="J119" s="129"/>
      <c r="K119" s="2" t="s">
        <v>31</v>
      </c>
      <c r="Q119" s="11" t="s">
        <v>30</v>
      </c>
      <c r="R119" s="128"/>
      <c r="S119" s="128"/>
      <c r="T119" s="128"/>
      <c r="U119" s="128"/>
      <c r="V119" s="128"/>
      <c r="W119" s="128"/>
      <c r="X119" s="2" t="s">
        <v>31</v>
      </c>
    </row>
    <row r="120" spans="2:25" ht="23.25" x14ac:dyDescent="0.25">
      <c r="E120" s="11" t="s">
        <v>32</v>
      </c>
      <c r="F120" s="129"/>
      <c r="G120" s="129"/>
      <c r="H120" s="129"/>
      <c r="I120" s="129"/>
      <c r="J120" s="129"/>
      <c r="Q120" s="130"/>
      <c r="R120" s="130"/>
      <c r="S120" s="130"/>
      <c r="T120" s="130"/>
      <c r="U120" s="130"/>
      <c r="V120" s="130"/>
      <c r="W120" s="130"/>
      <c r="X120" s="130"/>
    </row>
    <row r="121" spans="2:25" ht="23.25" x14ac:dyDescent="0.25">
      <c r="E121" s="11" t="s">
        <v>33</v>
      </c>
      <c r="F121" s="125"/>
      <c r="G121" s="125"/>
      <c r="H121" s="125"/>
      <c r="I121" s="125"/>
      <c r="J121" s="125"/>
      <c r="Q121" s="11" t="s">
        <v>33</v>
      </c>
      <c r="R121" s="126"/>
      <c r="S121" s="126"/>
      <c r="T121" s="126"/>
      <c r="U121" s="126"/>
      <c r="V121" s="126"/>
      <c r="W121" s="126"/>
    </row>
    <row r="122" spans="2:25" ht="23.25" x14ac:dyDescent="0.25">
      <c r="E122" s="11" t="s">
        <v>34</v>
      </c>
      <c r="F122" s="127"/>
      <c r="G122" s="127"/>
      <c r="H122" s="127"/>
      <c r="I122" s="127"/>
      <c r="J122" s="127"/>
    </row>
  </sheetData>
  <sheetProtection algorithmName="SHA-512" hashValue="nD8PKWpJhai9RWDXFMOPuBbT61Z4tV1DGxvo9bEnUS123kHzTpCuljQRwH0DcJBVJLw76iLekVP+4YVZIDBMVQ==" saltValue="1+fVeISTNvNaqm00kqW/oQ==" spinCount="100000" sheet="1" formatCells="0"/>
  <protectedRanges>
    <protectedRange sqref="M7 H8 V13 X20 K21:S22 K24:S28 K30:S31 K33:S34 B40:Z44 B46:Z50 B52:Z56 B61:Z66 B70 B78 J78 S78 B88 J88 S88 B91 J91 S91 B101 J101 S101 B104 J104 S104 S114 J114 B114 F118:J122 R118:W119 Q120 R121" name="ช่วง1"/>
  </protectedRanges>
  <mergeCells count="257">
    <mergeCell ref="M44:X44"/>
    <mergeCell ref="Q33:S33"/>
    <mergeCell ref="Q30:S30"/>
    <mergeCell ref="Q29:S29"/>
    <mergeCell ref="Q28:S28"/>
    <mergeCell ref="Q27:S27"/>
    <mergeCell ref="Q26:S26"/>
    <mergeCell ref="Q25:S25"/>
    <mergeCell ref="X20:Z34"/>
    <mergeCell ref="T33:U33"/>
    <mergeCell ref="T30:U30"/>
    <mergeCell ref="T29:U29"/>
    <mergeCell ref="T28:U28"/>
    <mergeCell ref="T27:U27"/>
    <mergeCell ref="T26:U26"/>
    <mergeCell ref="T25:U25"/>
    <mergeCell ref="V33:W33"/>
    <mergeCell ref="V30:W30"/>
    <mergeCell ref="V29:W29"/>
    <mergeCell ref="V28:W28"/>
    <mergeCell ref="V27:W27"/>
    <mergeCell ref="V26:W26"/>
    <mergeCell ref="V25:W25"/>
    <mergeCell ref="T34:U34"/>
    <mergeCell ref="V34:W34"/>
    <mergeCell ref="K33:M33"/>
    <mergeCell ref="K30:M30"/>
    <mergeCell ref="K29:M29"/>
    <mergeCell ref="K28:M28"/>
    <mergeCell ref="K27:M27"/>
    <mergeCell ref="K26:M26"/>
    <mergeCell ref="K25:M25"/>
    <mergeCell ref="N33:P33"/>
    <mergeCell ref="N30:P30"/>
    <mergeCell ref="N29:P29"/>
    <mergeCell ref="N28:P28"/>
    <mergeCell ref="N27:P27"/>
    <mergeCell ref="N26:P26"/>
    <mergeCell ref="N25:P25"/>
    <mergeCell ref="V31:W31"/>
    <mergeCell ref="V32:W32"/>
    <mergeCell ref="T32:U32"/>
    <mergeCell ref="T31:U31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B78:H87"/>
    <mergeCell ref="J78:Q87"/>
    <mergeCell ref="S78:Y87"/>
    <mergeCell ref="B88:H89"/>
    <mergeCell ref="J88:Q89"/>
    <mergeCell ref="S88:Y89"/>
    <mergeCell ref="B66:G66"/>
    <mergeCell ref="H66:P66"/>
    <mergeCell ref="Q66:X66"/>
    <mergeCell ref="Y66:Z66"/>
    <mergeCell ref="B70:Y74"/>
    <mergeCell ref="B64:G64"/>
    <mergeCell ref="H64:P64"/>
    <mergeCell ref="Q64:X64"/>
    <mergeCell ref="Y64:Z64"/>
    <mergeCell ref="B62:G62"/>
    <mergeCell ref="H62:P62"/>
    <mergeCell ref="Q62:X62"/>
    <mergeCell ref="Y62:Z62"/>
    <mergeCell ref="B63:G63"/>
    <mergeCell ref="H63:P63"/>
    <mergeCell ref="Q63:X63"/>
    <mergeCell ref="Y63:Z63"/>
    <mergeCell ref="B60:G60"/>
    <mergeCell ref="H60:P60"/>
    <mergeCell ref="Q60:X60"/>
    <mergeCell ref="Y60:Z60"/>
    <mergeCell ref="B61:G61"/>
    <mergeCell ref="H61:P61"/>
    <mergeCell ref="Q61:X61"/>
    <mergeCell ref="Y61:Z61"/>
    <mergeCell ref="B55:L55"/>
    <mergeCell ref="M55:X55"/>
    <mergeCell ref="Y55:Z55"/>
    <mergeCell ref="B56:L56"/>
    <mergeCell ref="M56:X56"/>
    <mergeCell ref="Y56:Z56"/>
    <mergeCell ref="B53:L53"/>
    <mergeCell ref="M53:X53"/>
    <mergeCell ref="Y53:Z53"/>
    <mergeCell ref="B54:L54"/>
    <mergeCell ref="M54:X54"/>
    <mergeCell ref="Y54:Z54"/>
    <mergeCell ref="B50:L50"/>
    <mergeCell ref="M50:X50"/>
    <mergeCell ref="Y50:Z50"/>
    <mergeCell ref="A51:Z51"/>
    <mergeCell ref="B52:L52"/>
    <mergeCell ref="M52:X52"/>
    <mergeCell ref="Y52:Z52"/>
    <mergeCell ref="B48:L48"/>
    <mergeCell ref="M48:X48"/>
    <mergeCell ref="Y48:Z48"/>
    <mergeCell ref="B49:L49"/>
    <mergeCell ref="M49:X49"/>
    <mergeCell ref="Y49:Z49"/>
    <mergeCell ref="A45:Z45"/>
    <mergeCell ref="B46:L46"/>
    <mergeCell ref="M46:X46"/>
    <mergeCell ref="Y46:Z46"/>
    <mergeCell ref="B47:L47"/>
    <mergeCell ref="M47:X47"/>
    <mergeCell ref="Y47:Z47"/>
    <mergeCell ref="H25:J25"/>
    <mergeCell ref="B43:L43"/>
    <mergeCell ref="M43:X43"/>
    <mergeCell ref="Y43:Z43"/>
    <mergeCell ref="B44:L44"/>
    <mergeCell ref="Y44:Z44"/>
    <mergeCell ref="X35:Z35"/>
    <mergeCell ref="A36:Z36"/>
    <mergeCell ref="B38:L38"/>
    <mergeCell ref="M38:X38"/>
    <mergeCell ref="Y38:Z38"/>
    <mergeCell ref="A39:Z39"/>
    <mergeCell ref="B40:L40"/>
    <mergeCell ref="M40:X40"/>
    <mergeCell ref="Y40:Z40"/>
    <mergeCell ref="B41:L41"/>
    <mergeCell ref="M41:X41"/>
    <mergeCell ref="Y41:Z41"/>
    <mergeCell ref="B42:L42"/>
    <mergeCell ref="M42:X42"/>
    <mergeCell ref="Y42:Z42"/>
    <mergeCell ref="A35:S35"/>
    <mergeCell ref="T35:U35"/>
    <mergeCell ref="V35:W35"/>
    <mergeCell ref="B34:G34"/>
    <mergeCell ref="H34:J34"/>
    <mergeCell ref="K34:M34"/>
    <mergeCell ref="N34:P34"/>
    <mergeCell ref="Q34:S34"/>
    <mergeCell ref="B21:G21"/>
    <mergeCell ref="H21:J21"/>
    <mergeCell ref="K21:M21"/>
    <mergeCell ref="N21:P21"/>
    <mergeCell ref="Q21:S21"/>
    <mergeCell ref="B23:G23"/>
    <mergeCell ref="B33:G33"/>
    <mergeCell ref="B30:G30"/>
    <mergeCell ref="B29:G29"/>
    <mergeCell ref="B28:G28"/>
    <mergeCell ref="B27:G27"/>
    <mergeCell ref="B26:G26"/>
    <mergeCell ref="B25:G25"/>
    <mergeCell ref="H33:J33"/>
    <mergeCell ref="H30:J30"/>
    <mergeCell ref="H29:J29"/>
    <mergeCell ref="H28:J28"/>
    <mergeCell ref="H27:J27"/>
    <mergeCell ref="H26:J26"/>
    <mergeCell ref="T21:U21"/>
    <mergeCell ref="V21:W21"/>
    <mergeCell ref="B22:G22"/>
    <mergeCell ref="H22:J22"/>
    <mergeCell ref="K22:M22"/>
    <mergeCell ref="N22:P22"/>
    <mergeCell ref="Q22:S22"/>
    <mergeCell ref="T22:U22"/>
    <mergeCell ref="V22:W22"/>
    <mergeCell ref="V23:W23"/>
    <mergeCell ref="B24:G24"/>
    <mergeCell ref="H24:J24"/>
    <mergeCell ref="K24:M24"/>
    <mergeCell ref="N24:P24"/>
    <mergeCell ref="Q24:S24"/>
    <mergeCell ref="T24:U24"/>
    <mergeCell ref="V24:W24"/>
    <mergeCell ref="H23:J23"/>
    <mergeCell ref="K23:M23"/>
    <mergeCell ref="N23:P23"/>
    <mergeCell ref="Q23:S23"/>
    <mergeCell ref="T23:U23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4:P14"/>
    <mergeCell ref="Q14:R14"/>
    <mergeCell ref="S14:U14"/>
    <mergeCell ref="V14:X14"/>
    <mergeCell ref="Y14:Z14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Y13:Z13"/>
    <mergeCell ref="B65:G65"/>
    <mergeCell ref="H65:P65"/>
    <mergeCell ref="Q65:X65"/>
    <mergeCell ref="Y65:Z65"/>
    <mergeCell ref="A1:Z1"/>
    <mergeCell ref="J2:Q2"/>
    <mergeCell ref="A3:Z3"/>
    <mergeCell ref="A4:Z4"/>
    <mergeCell ref="M7:P7"/>
    <mergeCell ref="A10:A11"/>
    <mergeCell ref="A19:Z19"/>
    <mergeCell ref="B20:G20"/>
    <mergeCell ref="H20:J20"/>
    <mergeCell ref="K20:M20"/>
    <mergeCell ref="N20:P20"/>
    <mergeCell ref="Q20:S20"/>
    <mergeCell ref="T20:U20"/>
    <mergeCell ref="V20:W20"/>
    <mergeCell ref="H8:J8"/>
    <mergeCell ref="B10:J11"/>
    <mergeCell ref="K10:R10"/>
    <mergeCell ref="S10:Z10"/>
    <mergeCell ref="K11:M11"/>
    <mergeCell ref="N11:P11"/>
    <mergeCell ref="B32:G32"/>
    <mergeCell ref="B31:G31"/>
    <mergeCell ref="H31:J31"/>
    <mergeCell ref="H32:J32"/>
    <mergeCell ref="K31:M31"/>
    <mergeCell ref="K32:M32"/>
    <mergeCell ref="N31:P31"/>
    <mergeCell ref="N32:P32"/>
    <mergeCell ref="Q31:S31"/>
    <mergeCell ref="Q32:S3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4:S34 O24:P24 L24:M24 L34:M34 O34:P34 Q24:Q34 K20:S20 N24:N34 K22:S22 K24:K34" xr:uid="{04EC931E-7254-4393-B939-C001F398CA41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E3AC04C3-2380-488D-B8D1-142A8A30C3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B52:L56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1 (ชม)</vt:lpstr>
      <vt:lpstr>'สจป.ที่ 1 (ชม)'!Print_Area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2024-06-05T03:08:33Z</dcterms:modified>
</cp:coreProperties>
</file>