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20. ก.ผลิตกล้าไม้(งานผลิตกล้าไม้) ปี 67 - FN\"/>
    </mc:Choice>
  </mc:AlternateContent>
  <xr:revisionPtr revIDLastSave="0" documentId="13_ncr:1_{4153F2D4-54BA-4D46-B520-5EA6AA4F9647}" xr6:coauthVersionLast="47" xr6:coauthVersionMax="47" xr10:uidLastSave="{00000000-0000-0000-0000-000000000000}"/>
  <workbookProtection workbookAlgorithmName="SHA-512" workbookHashValue="eMtY+VNs2M8oHhdCW4qJseCFWrDjkTKgKTv0xBY6NKggEiOKsfYXhk/rXW1GRRKzUh3wCAzAWXcyOXTEyWifVA==" workbookSaltValue="H3ZTVTGzlQiG8AigrvYRgQ==" workbookSpinCount="100000" lockStructure="1"/>
  <bookViews>
    <workbookView xWindow="-120" yWindow="-120" windowWidth="24240" windowHeight="13020" tabRatio="922" firstSheet="4" activeTab="4" xr2:uid="{00000000-000D-0000-FFFF-FFFF00000000}"/>
  </bookViews>
  <sheets>
    <sheet name="LIST" sheetId="24" state="hidden" r:id="rId1"/>
    <sheet name="สจป.ที่ 1 (ชม)" sheetId="27" state="hidden" r:id="rId2"/>
    <sheet name="สจป.ที่ 1 สข.มฮ" sheetId="26" state="hidden" r:id="rId3"/>
    <sheet name="สจป.ที่ 2 (ชร)" sheetId="25" state="hidden" r:id="rId4"/>
    <sheet name="สจป.ที่ 4 สข.พล" sheetId="30" r:id="rId5"/>
    <sheet name="สจป.ที่ 10 (รบ)" sheetId="5" state="hidden" r:id="rId6"/>
    <sheet name="สจป.ที่ 12 (นศ)" sheetId="29" state="hidden" r:id="rId7"/>
    <sheet name="สจป.ที่ 12 สข.กบ" sheetId="28" state="hidden" r:id="rId8"/>
  </sheets>
  <externalReferences>
    <externalReference r:id="rId9"/>
  </externalReferences>
  <definedNames>
    <definedName name="_xlnm.Print_Area" localSheetId="1">'สจป.ที่ 1 (ชม)'!$A$1:$Z$124</definedName>
    <definedName name="_xlnm.Print_Area" localSheetId="2">'สจป.ที่ 1 สข.มฮ'!$A$1:$Z$124</definedName>
    <definedName name="_xlnm.Print_Area" localSheetId="5">'สจป.ที่ 10 (รบ)'!$A$1:$Z$124</definedName>
    <definedName name="_xlnm.Print_Area" localSheetId="6">'สจป.ที่ 12 (นศ)'!$A$1:$Z$124</definedName>
    <definedName name="_xlnm.Print_Area" localSheetId="7">'สจป.ที่ 12 สข.กบ'!$A$1:$Z$124</definedName>
    <definedName name="_xlnm.Print_Area" localSheetId="3">'สจป.ที่ 2 (ชร)'!$A$1:$Z$124</definedName>
    <definedName name="_xlnm.Print_Area" localSheetId="4">'สจป.ที่ 4 สข.พล'!$A$1:$Z$124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30" l="1"/>
  <c r="Q21" i="26"/>
  <c r="Q21" i="25"/>
  <c r="Q21" i="30"/>
  <c r="Q21" i="5"/>
  <c r="Q21" i="29"/>
  <c r="Q21" i="28"/>
  <c r="Q21" i="27"/>
  <c r="N21" i="26"/>
  <c r="N21" i="25"/>
  <c r="N21" i="30"/>
  <c r="N21" i="5"/>
  <c r="N21" i="29"/>
  <c r="N21" i="28"/>
  <c r="N21" i="27"/>
  <c r="K21" i="26"/>
  <c r="K21" i="25"/>
  <c r="K21" i="30"/>
  <c r="K21" i="5"/>
  <c r="K21" i="29"/>
  <c r="K21" i="28"/>
  <c r="K21" i="27"/>
  <c r="H32" i="26"/>
  <c r="H32" i="25"/>
  <c r="H32" i="30"/>
  <c r="H32" i="5"/>
  <c r="H32" i="29"/>
  <c r="H32" i="28"/>
  <c r="H32" i="27"/>
  <c r="H31" i="26"/>
  <c r="H31" i="25"/>
  <c r="H31" i="30"/>
  <c r="H31" i="5"/>
  <c r="H31" i="29"/>
  <c r="H31" i="28"/>
  <c r="H31" i="27"/>
  <c r="H28" i="26"/>
  <c r="H29" i="26"/>
  <c r="H30" i="26"/>
  <c r="H28" i="25"/>
  <c r="H29" i="25"/>
  <c r="H30" i="25"/>
  <c r="H28" i="30"/>
  <c r="H29" i="30"/>
  <c r="H30" i="30"/>
  <c r="H28" i="5"/>
  <c r="H29" i="5"/>
  <c r="H30" i="5"/>
  <c r="H28" i="29"/>
  <c r="H29" i="29"/>
  <c r="H30" i="29"/>
  <c r="H28" i="28"/>
  <c r="H29" i="28"/>
  <c r="H30" i="28"/>
  <c r="H28" i="27"/>
  <c r="H29" i="27"/>
  <c r="H30" i="27"/>
  <c r="H27" i="26"/>
  <c r="H27" i="25"/>
  <c r="H27" i="30"/>
  <c r="H27" i="5"/>
  <c r="H27" i="29"/>
  <c r="H27" i="28"/>
  <c r="H27" i="27"/>
  <c r="H26" i="26"/>
  <c r="H26" i="25"/>
  <c r="H26" i="30"/>
  <c r="H26" i="5"/>
  <c r="H26" i="29"/>
  <c r="H26" i="28"/>
  <c r="H26" i="27"/>
  <c r="H25" i="26"/>
  <c r="H25" i="25"/>
  <c r="H25" i="30"/>
  <c r="H25" i="5"/>
  <c r="H25" i="29"/>
  <c r="H25" i="28"/>
  <c r="H25" i="27"/>
  <c r="Q26" i="26" l="1"/>
  <c r="Q26" i="25"/>
  <c r="Q26" i="30"/>
  <c r="Q26" i="5"/>
  <c r="Q26" i="29"/>
  <c r="Q26" i="28"/>
  <c r="Q26" i="27"/>
  <c r="N26" i="26"/>
  <c r="N26" i="25"/>
  <c r="N26" i="30"/>
  <c r="N26" i="5"/>
  <c r="N26" i="29"/>
  <c r="N26" i="28"/>
  <c r="N26" i="27"/>
  <c r="K26" i="26"/>
  <c r="K26" i="25"/>
  <c r="K26" i="30"/>
  <c r="K26" i="5"/>
  <c r="K26" i="29"/>
  <c r="K26" i="28"/>
  <c r="K26" i="27"/>
  <c r="V34" i="26"/>
  <c r="V34" i="25"/>
  <c r="V34" i="30"/>
  <c r="V34" i="5"/>
  <c r="V34" i="29"/>
  <c r="V34" i="28"/>
  <c r="V34" i="27"/>
  <c r="V33" i="26"/>
  <c r="V33" i="25"/>
  <c r="V33" i="30"/>
  <c r="V33" i="5"/>
  <c r="V33" i="29"/>
  <c r="V33" i="28"/>
  <c r="V33" i="27"/>
  <c r="V32" i="26"/>
  <c r="V32" i="25"/>
  <c r="V32" i="30"/>
  <c r="V32" i="5"/>
  <c r="V32" i="29"/>
  <c r="V32" i="28"/>
  <c r="V32" i="27"/>
  <c r="V31" i="26"/>
  <c r="V31" i="25"/>
  <c r="V31" i="30"/>
  <c r="V31" i="5"/>
  <c r="V31" i="29"/>
  <c r="V31" i="28"/>
  <c r="V31" i="27"/>
  <c r="V30" i="26"/>
  <c r="V30" i="25"/>
  <c r="V30" i="30"/>
  <c r="V30" i="5"/>
  <c r="V30" i="29"/>
  <c r="V30" i="28"/>
  <c r="V30" i="27"/>
  <c r="V29" i="26"/>
  <c r="V29" i="25"/>
  <c r="V29" i="30"/>
  <c r="V29" i="5"/>
  <c r="V29" i="29"/>
  <c r="V29" i="28"/>
  <c r="V29" i="27"/>
  <c r="V28" i="26"/>
  <c r="V28" i="25"/>
  <c r="V28" i="30"/>
  <c r="V28" i="5"/>
  <c r="V28" i="29"/>
  <c r="V28" i="28"/>
  <c r="V28" i="27"/>
  <c r="V27" i="26"/>
  <c r="V27" i="25"/>
  <c r="V27" i="30"/>
  <c r="V27" i="5"/>
  <c r="V27" i="29"/>
  <c r="V27" i="28"/>
  <c r="V27" i="27"/>
  <c r="V25" i="26"/>
  <c r="V25" i="25"/>
  <c r="V25" i="30"/>
  <c r="V25" i="5"/>
  <c r="V25" i="29"/>
  <c r="V25" i="28"/>
  <c r="V25" i="27"/>
  <c r="V24" i="26"/>
  <c r="V24" i="25"/>
  <c r="V24" i="30"/>
  <c r="V24" i="5"/>
  <c r="V24" i="29"/>
  <c r="V24" i="28"/>
  <c r="V24" i="27"/>
  <c r="V23" i="26"/>
  <c r="V23" i="25"/>
  <c r="V23" i="30"/>
  <c r="V23" i="5"/>
  <c r="V23" i="29"/>
  <c r="V23" i="28"/>
  <c r="V23" i="27"/>
  <c r="V22" i="26"/>
  <c r="V22" i="25"/>
  <c r="V22" i="30"/>
  <c r="V22" i="5"/>
  <c r="V22" i="29"/>
  <c r="V22" i="28"/>
  <c r="V22" i="27"/>
  <c r="V20" i="26"/>
  <c r="V20" i="25"/>
  <c r="V20" i="30"/>
  <c r="V20" i="5"/>
  <c r="V20" i="29"/>
  <c r="V20" i="28"/>
  <c r="V20" i="27"/>
  <c r="A66" i="30"/>
  <c r="A65" i="30"/>
  <c r="A64" i="30"/>
  <c r="A63" i="30"/>
  <c r="A62" i="30"/>
  <c r="A61" i="30"/>
  <c r="A56" i="30"/>
  <c r="A55" i="30"/>
  <c r="A54" i="30"/>
  <c r="A53" i="30"/>
  <c r="A52" i="30"/>
  <c r="A50" i="30"/>
  <c r="A49" i="30"/>
  <c r="A48" i="30"/>
  <c r="A47" i="30"/>
  <c r="A46" i="30"/>
  <c r="A44" i="30"/>
  <c r="A43" i="30"/>
  <c r="A42" i="30"/>
  <c r="A41" i="30"/>
  <c r="A40" i="30"/>
  <c r="T35" i="30"/>
  <c r="V14" i="30"/>
  <c r="S14" i="30"/>
  <c r="Y13" i="30"/>
  <c r="A66" i="29"/>
  <c r="A65" i="29"/>
  <c r="A64" i="29"/>
  <c r="A63" i="29"/>
  <c r="A62" i="29"/>
  <c r="A61" i="29"/>
  <c r="A56" i="29"/>
  <c r="A55" i="29"/>
  <c r="A54" i="29"/>
  <c r="A53" i="29"/>
  <c r="A52" i="29"/>
  <c r="A50" i="29"/>
  <c r="A49" i="29"/>
  <c r="A48" i="29"/>
  <c r="A47" i="29"/>
  <c r="A46" i="29"/>
  <c r="A44" i="29"/>
  <c r="A43" i="29"/>
  <c r="A42" i="29"/>
  <c r="A41" i="29"/>
  <c r="A40" i="29"/>
  <c r="T35" i="29"/>
  <c r="V14" i="29"/>
  <c r="S14" i="29"/>
  <c r="Y13" i="29"/>
  <c r="N13" i="29"/>
  <c r="A66" i="28"/>
  <c r="A65" i="28"/>
  <c r="A64" i="28"/>
  <c r="A63" i="28"/>
  <c r="A62" i="28"/>
  <c r="A61" i="28"/>
  <c r="A56" i="28"/>
  <c r="A55" i="28"/>
  <c r="A54" i="28"/>
  <c r="A53" i="28"/>
  <c r="A52" i="28"/>
  <c r="A50" i="28"/>
  <c r="A49" i="28"/>
  <c r="A48" i="28"/>
  <c r="A47" i="28"/>
  <c r="A46" i="28"/>
  <c r="A44" i="28"/>
  <c r="A43" i="28"/>
  <c r="A42" i="28"/>
  <c r="A41" i="28"/>
  <c r="A40" i="28"/>
  <c r="T35" i="28"/>
  <c r="V14" i="28"/>
  <c r="S14" i="28"/>
  <c r="Y13" i="28"/>
  <c r="N13" i="28"/>
  <c r="A66" i="27"/>
  <c r="A65" i="27"/>
  <c r="A64" i="27"/>
  <c r="A63" i="27"/>
  <c r="A62" i="27"/>
  <c r="A61" i="27"/>
  <c r="A56" i="27"/>
  <c r="A55" i="27"/>
  <c r="A54" i="27"/>
  <c r="A53" i="27"/>
  <c r="A52" i="27"/>
  <c r="A50" i="27"/>
  <c r="A49" i="27"/>
  <c r="A48" i="27"/>
  <c r="A47" i="27"/>
  <c r="A46" i="27"/>
  <c r="A44" i="27"/>
  <c r="A43" i="27"/>
  <c r="A42" i="27"/>
  <c r="A41" i="27"/>
  <c r="A40" i="27"/>
  <c r="T35" i="27"/>
  <c r="V14" i="27"/>
  <c r="S14" i="27"/>
  <c r="Y14" i="27" s="1"/>
  <c r="Y13" i="27"/>
  <c r="N13" i="27"/>
  <c r="A66" i="26"/>
  <c r="A65" i="26"/>
  <c r="A64" i="26"/>
  <c r="A63" i="26"/>
  <c r="A62" i="26"/>
  <c r="A61" i="26"/>
  <c r="A56" i="26"/>
  <c r="A55" i="26"/>
  <c r="A54" i="26"/>
  <c r="A53" i="26"/>
  <c r="A52" i="26"/>
  <c r="A50" i="26"/>
  <c r="A49" i="26"/>
  <c r="A48" i="26"/>
  <c r="A47" i="26"/>
  <c r="A46" i="26"/>
  <c r="A44" i="26"/>
  <c r="A43" i="26"/>
  <c r="A42" i="26"/>
  <c r="A41" i="26"/>
  <c r="A40" i="26"/>
  <c r="T35" i="26"/>
  <c r="V14" i="26"/>
  <c r="S14" i="26"/>
  <c r="Y13" i="26"/>
  <c r="N13" i="26"/>
  <c r="A66" i="25"/>
  <c r="A65" i="25"/>
  <c r="A64" i="25"/>
  <c r="A63" i="25"/>
  <c r="A62" i="25"/>
  <c r="A61" i="25"/>
  <c r="A56" i="25"/>
  <c r="A55" i="25"/>
  <c r="A54" i="25"/>
  <c r="A53" i="25"/>
  <c r="A52" i="25"/>
  <c r="A50" i="25"/>
  <c r="A49" i="25"/>
  <c r="A48" i="25"/>
  <c r="A47" i="25"/>
  <c r="A46" i="25"/>
  <c r="A44" i="25"/>
  <c r="A43" i="25"/>
  <c r="A42" i="25"/>
  <c r="A41" i="25"/>
  <c r="A40" i="25"/>
  <c r="T35" i="25"/>
  <c r="V14" i="25"/>
  <c r="S14" i="25"/>
  <c r="Y14" i="25" s="1"/>
  <c r="Y13" i="25"/>
  <c r="N13" i="25"/>
  <c r="T35" i="5"/>
  <c r="Y13" i="5"/>
  <c r="N13" i="5"/>
  <c r="A66" i="5"/>
  <c r="A65" i="5"/>
  <c r="Y14" i="28" l="1"/>
  <c r="Y14" i="29"/>
  <c r="Y14" i="30"/>
  <c r="Y14" i="26"/>
  <c r="V26" i="5"/>
  <c r="V26" i="27"/>
  <c r="V21" i="29"/>
  <c r="V21" i="5"/>
  <c r="V26" i="26"/>
  <c r="V26" i="25"/>
  <c r="V26" i="29"/>
  <c r="V26" i="30"/>
  <c r="V26" i="28"/>
  <c r="V21" i="30"/>
  <c r="V21" i="25"/>
  <c r="V35" i="25" s="1"/>
  <c r="Q14" i="25" s="1"/>
  <c r="V21" i="26"/>
  <c r="V21" i="27"/>
  <c r="V21" i="28"/>
  <c r="A64" i="5"/>
  <c r="A63" i="5"/>
  <c r="A62" i="5"/>
  <c r="A61" i="5"/>
  <c r="A56" i="5"/>
  <c r="A55" i="5"/>
  <c r="A54" i="5"/>
  <c r="A53" i="5"/>
  <c r="A52" i="5"/>
  <c r="A50" i="5"/>
  <c r="A49" i="5"/>
  <c r="A48" i="5"/>
  <c r="A47" i="5"/>
  <c r="A46" i="5"/>
  <c r="A44" i="5"/>
  <c r="A43" i="5"/>
  <c r="A42" i="5"/>
  <c r="A41" i="5"/>
  <c r="A40" i="5"/>
  <c r="V35" i="28" l="1"/>
  <c r="Q14" i="28" s="1"/>
  <c r="V35" i="26"/>
  <c r="Q14" i="26" s="1"/>
  <c r="V35" i="5"/>
  <c r="V35" i="30"/>
  <c r="Q14" i="30" s="1"/>
  <c r="V35" i="29"/>
  <c r="Q14" i="29" s="1"/>
  <c r="V35" i="27"/>
  <c r="Q13" i="27" s="1"/>
  <c r="Q13" i="25"/>
  <c r="V14" i="5"/>
  <c r="S14" i="5"/>
  <c r="Y14" i="5" s="1"/>
  <c r="Q13" i="26" l="1"/>
  <c r="Q13" i="28"/>
  <c r="Q14" i="27"/>
  <c r="Q13" i="29"/>
  <c r="Q13" i="30"/>
  <c r="Q14" i="5"/>
  <c r="Q13" i="5"/>
</calcChain>
</file>

<file path=xl/sharedStrings.xml><?xml version="1.0" encoding="utf-8"?>
<sst xmlns="http://schemas.openxmlformats.org/spreadsheetml/2006/main" count="635" uniqueCount="111">
  <si>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</si>
  <si>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</si>
  <si>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</si>
  <si>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</si>
  <si>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</si>
  <si>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</si>
  <si>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</si>
  <si>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</si>
  <si>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</si>
  <si>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</si>
  <si>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</si>
  <si>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</si>
  <si>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</si>
  <si>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</si>
  <si>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</si>
  <si>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</si>
  <si>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</si>
  <si>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</si>
  <si>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</si>
  <si>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</si>
  <si>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</si>
  <si>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</si>
  <si>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</si>
  <si>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</si>
  <si>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</si>
  <si>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</si>
  <si>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</si>
  <si>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</si>
  <si>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</si>
  <si>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</si>
  <si>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</si>
  <si>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</si>
  <si>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</si>
  <si>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</si>
  <si>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</si>
  <si>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</si>
  <si>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</si>
  <si>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</si>
  <si>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</si>
  <si>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</si>
  <si>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</si>
  <si>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</si>
  <si>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</si>
  <si>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</si>
  <si>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</si>
  <si>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</si>
  <si>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</si>
  <si>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</si>
  <si>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</si>
  <si>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</si>
  <si>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</si>
  <si>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</si>
  <si>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</si>
  <si>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</si>
  <si>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</si>
  <si>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</si>
  <si>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</si>
  <si>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</si>
  <si>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</si>
  <si>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</si>
  <si>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</si>
  <si>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</si>
  <si>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</si>
  <si>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</si>
  <si>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</si>
  <si>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</si>
  <si>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</si>
  <si>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</si>
  <si>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</si>
  <si>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</si>
  <si>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กิจกรรมผลิตกล้าไม้ (งานผลิตกล้าไม้)</t>
  </si>
  <si>
    <t>เพาะชำกล้าไม้ทั่วไป (กล้า)</t>
  </si>
  <si>
    <t>1.</t>
  </si>
  <si>
    <t>2.</t>
  </si>
  <si>
    <t>2.1</t>
  </si>
  <si>
    <t>2.2</t>
  </si>
  <si>
    <t>2.3</t>
  </si>
  <si>
    <t>2.4</t>
  </si>
  <si>
    <t>3.</t>
  </si>
  <si>
    <t>3.1</t>
  </si>
  <si>
    <t>3.2</t>
  </si>
  <si>
    <t>4.</t>
  </si>
  <si>
    <t>5.</t>
  </si>
  <si>
    <t>6.</t>
  </si>
  <si>
    <t>7.</t>
  </si>
  <si>
    <t>จัดเตรียมวัสดุเพาะชำกล้าไม้ (ถุง)</t>
  </si>
  <si>
    <t>เพาะเมล็ด (กล้า)</t>
  </si>
  <si>
    <t>ย้ายกล้าไม้ลงถุงเพาะชำ (กล้า)</t>
  </si>
  <si>
    <t>บำรุงรักษากล้าไม้ ตามหลักวิชาการการเพาะชำกล้าไม้ครบทุกขั้นตอน (การจัดการเมล็ดไม้ การเพาะชำ การบำรุงรักษา การคัดกล้าไม้และจัดเรียงตามลำดับความสูง) (กล้า)</t>
  </si>
  <si>
    <t>แจกจ่ายกล้าไม้และปฏิบัติตามระเบียบกรมป่าไม้ ว่าด้วยการแจกจ่ายกล้าไม้ (กล้า)</t>
  </si>
  <si>
    <t>สำนักจัดการทรัพยากรป่าไม้ที่ 1 (เชียงใหม่)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</si>
  <si>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</si>
  <si>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</si>
  <si>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10 (ราชบุรี)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</si>
  <si>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</si>
  <si>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</si>
  <si>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4 สาขาพิษณุโลก</t>
  </si>
  <si>
    <t xml:space="preserve">งานผลิตกล้าไม้ 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</si>
  <si>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</si>
  <si>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</si>
  <si>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สำรวจความต้องการกล้าไม้ (งาน)</t>
  </si>
  <si>
    <t>จัดเตรียมพื้นที่ และวัสดุเพาะชำ (งาน)</t>
  </si>
  <si>
    <t>จัดเตรียมเรือนเพาะชำ (งาน)</t>
  </si>
  <si>
    <t>จัดเตรียมแปลงเพาะเมล็ด (งาน)</t>
  </si>
  <si>
    <t>จัดเตรียมเมล็ดไม้ (งาน)</t>
  </si>
  <si>
    <t>เพาะชำกล้าไม้ (กล้า)</t>
  </si>
  <si>
    <t>เตรียมและจัดวางถุงเพาะชำกล้าไม้ (กล้า)</t>
  </si>
  <si>
    <t>กรอกวัสดุเพาะชำ ใส่ถุงเพาะชำ (กล้า)</t>
  </si>
  <si>
    <t>สำรวจความพึงพอใจของผู้มาขอรับบริการแจกจ่ายกล้าไม้ (ร้อยละ)</t>
  </si>
  <si>
    <t>ตรวจติดตามผู้มาขอรับกล้าไม้ (ร้อยละ)</t>
  </si>
  <si>
    <t>งานเพาะชำกล้าไม้ทั่วไป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</si>
</sst>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5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0" borderId="4" xfId="0" applyFont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4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6" borderId="16" xfId="0" applyFont="1" applyFill="1" applyBorder="1" applyAlignment="1">
      <alignment horizontal="center" vertical="center"/>
    </xf>
    <xf numFmtId="49" fontId="10" fillId="4" borderId="15" xfId="0" applyNumberFormat="1" applyFont="1" applyFill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7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 applyProtection="1">
      <alignment horizontal="left" vertical="top" wrapText="1" indent="1"/>
      <protection locked="0"/>
    </xf>
    <xf numFmtId="0" fontId="2" fillId="3" borderId="20" xfId="0" applyFont="1" applyFill="1" applyBorder="1" applyAlignment="1" applyProtection="1">
      <alignment horizontal="left" vertical="top" wrapText="1" indent="1"/>
      <protection locked="0"/>
    </xf>
    <xf numFmtId="0" fontId="2" fillId="3" borderId="21" xfId="0" applyFont="1" applyFill="1" applyBorder="1" applyAlignment="1" applyProtection="1">
      <alignment horizontal="left" vertical="top" wrapText="1" indent="1"/>
      <protection locked="0"/>
    </xf>
    <xf numFmtId="0" fontId="2" fillId="3" borderId="22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23" xfId="0" applyFont="1" applyFill="1" applyBorder="1" applyAlignment="1" applyProtection="1">
      <alignment horizontal="left" vertical="top" wrapText="1" indent="1"/>
      <protection locked="0"/>
    </xf>
    <xf numFmtId="0" fontId="2" fillId="3" borderId="24" xfId="0" applyFont="1" applyFill="1" applyBorder="1" applyAlignment="1" applyProtection="1">
      <alignment horizontal="left" vertical="top" wrapText="1" indent="1"/>
      <protection locked="0"/>
    </xf>
    <xf numFmtId="0" fontId="2" fillId="3" borderId="25" xfId="0" applyFont="1" applyFill="1" applyBorder="1" applyAlignment="1" applyProtection="1">
      <alignment horizontal="left" vertical="top" wrapText="1" indent="1"/>
      <protection locked="0"/>
    </xf>
    <xf numFmtId="0" fontId="2" fillId="3" borderId="26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3" fillId="5" borderId="15" xfId="0" applyFont="1" applyFill="1" applyBorder="1" applyAlignment="1" applyProtection="1">
      <alignment horizontal="right" vertical="top"/>
      <protection hidden="1"/>
    </xf>
    <xf numFmtId="1" fontId="3" fillId="5" borderId="15" xfId="1" applyNumberFormat="1" applyFont="1" applyFill="1" applyBorder="1" applyAlignment="1" applyProtection="1">
      <alignment horizontal="center" vertical="center"/>
      <protection hidden="1"/>
    </xf>
    <xf numFmtId="2" fontId="3" fillId="5" borderId="15" xfId="1" applyNumberFormat="1" applyFont="1" applyFill="1" applyBorder="1" applyAlignment="1" applyProtection="1">
      <alignment horizontal="center" vertical="center"/>
      <protection hidden="1"/>
    </xf>
    <xf numFmtId="164" fontId="3" fillId="5" borderId="15" xfId="1" applyFont="1" applyFill="1" applyBorder="1" applyAlignment="1">
      <alignment horizontal="center" vertical="top"/>
    </xf>
    <xf numFmtId="0" fontId="2" fillId="3" borderId="0" xfId="0" applyFont="1" applyFill="1" applyAlignment="1" applyProtection="1">
      <alignment horizontal="left" vertical="top" wrapText="1"/>
      <protection locked="0"/>
    </xf>
    <xf numFmtId="2" fontId="3" fillId="0" borderId="15" xfId="1" applyNumberFormat="1" applyFont="1" applyFill="1" applyBorder="1" applyAlignment="1" applyProtection="1">
      <alignment horizontal="center" vertical="center"/>
      <protection hidden="1"/>
    </xf>
    <xf numFmtId="0" fontId="10" fillId="0" borderId="15" xfId="0" applyFont="1" applyBorder="1" applyAlignment="1">
      <alignment vertical="center" wrapText="1"/>
    </xf>
    <xf numFmtId="3" fontId="3" fillId="0" borderId="15" xfId="1" applyNumberFormat="1" applyFont="1" applyFill="1" applyBorder="1" applyAlignment="1" applyProtection="1">
      <alignment horizontal="center" vertical="center"/>
      <protection hidden="1"/>
    </xf>
    <xf numFmtId="3" fontId="3" fillId="0" borderId="15" xfId="0" applyNumberFormat="1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10" fillId="4" borderId="15" xfId="0" applyFont="1" applyFill="1" applyBorder="1" applyAlignment="1">
      <alignment vertical="center" wrapText="1"/>
    </xf>
    <xf numFmtId="2" fontId="2" fillId="0" borderId="15" xfId="1" applyNumberFormat="1" applyFont="1" applyFill="1" applyBorder="1" applyAlignment="1" applyProtection="1">
      <alignment horizontal="center" vertical="center"/>
      <protection hidden="1"/>
    </xf>
    <xf numFmtId="0" fontId="11" fillId="0" borderId="15" xfId="0" applyFont="1" applyBorder="1" applyAlignment="1">
      <alignment vertical="center" wrapText="1"/>
    </xf>
    <xf numFmtId="3" fontId="2" fillId="0" borderId="15" xfId="1" applyNumberFormat="1" applyFont="1" applyFill="1" applyBorder="1" applyAlignment="1" applyProtection="1">
      <alignment horizontal="center" vertical="center"/>
      <protection hidden="1"/>
    </xf>
    <xf numFmtId="3" fontId="2" fillId="0" borderId="15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>
      <alignment vertical="center" wrapText="1"/>
    </xf>
    <xf numFmtId="3" fontId="3" fillId="4" borderId="15" xfId="1" applyNumberFormat="1" applyFont="1" applyFill="1" applyBorder="1" applyAlignment="1" applyProtection="1">
      <alignment horizontal="center" vertical="center"/>
      <protection hidden="1"/>
    </xf>
    <xf numFmtId="3" fontId="3" fillId="4" borderId="15" xfId="1" applyNumberFormat="1" applyFont="1" applyFill="1" applyBorder="1" applyAlignment="1" applyProtection="1">
      <alignment horizontal="center" vertical="center"/>
    </xf>
    <xf numFmtId="3" fontId="3" fillId="4" borderId="15" xfId="0" applyNumberFormat="1" applyFont="1" applyFill="1" applyBorder="1" applyAlignment="1">
      <alignment horizontal="center" vertical="center"/>
    </xf>
    <xf numFmtId="2" fontId="3" fillId="4" borderId="15" xfId="1" applyNumberFormat="1" applyFont="1" applyFill="1" applyBorder="1" applyAlignment="1" applyProtection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49" fontId="11" fillId="0" borderId="15" xfId="0" applyNumberFormat="1" applyFont="1" applyBorder="1" applyAlignment="1">
      <alignment vertical="center" wrapText="1"/>
    </xf>
    <xf numFmtId="0" fontId="3" fillId="6" borderId="16" xfId="0" applyFont="1" applyFill="1" applyBorder="1" applyAlignment="1">
      <alignment horizontal="center" vertical="center" wrapText="1"/>
    </xf>
    <xf numFmtId="3" fontId="12" fillId="0" borderId="15" xfId="1" applyNumberFormat="1" applyFont="1" applyFill="1" applyBorder="1" applyAlignment="1" applyProtection="1">
      <alignment horizontal="center" vertical="center"/>
      <protection hidden="1"/>
    </xf>
    <xf numFmtId="0" fontId="3" fillId="6" borderId="16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left" vertical="top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3" fontId="2" fillId="4" borderId="4" xfId="1" applyNumberFormat="1" applyFont="1" applyFill="1" applyBorder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8" sqref="C8"/>
    </sheetView>
  </sheetViews>
  <sheetFormatPr defaultColWidth="8.85546875" defaultRowHeight="20.25" x14ac:dyDescent="0.25"/>
  <cols>
    <col min="1" max="1" width="33.28515625" style="18" customWidth="1"/>
    <col min="2" max="2" width="3.42578125" style="17" customWidth="1"/>
    <col min="3" max="3" width="76.28515625" style="18" customWidth="1"/>
    <col min="4" max="4" width="4.28515625" style="17" customWidth="1"/>
    <col min="5" max="5" width="65" style="18" customWidth="1"/>
    <col min="6" max="6" width="3.42578125" style="17" customWidth="1"/>
    <col min="7" max="7" width="89.140625" style="18" customWidth="1"/>
    <col min="8" max="16384" width="8.85546875" style="18"/>
  </cols>
  <sheetData>
    <row r="1" spans="1:7" x14ac:dyDescent="0.25">
      <c r="A1" s="16" t="s">
        <v>35</v>
      </c>
      <c r="C1" s="16" t="s">
        <v>36</v>
      </c>
      <c r="E1" s="16" t="s">
        <v>37</v>
      </c>
      <c r="G1" s="16" t="s">
        <v>26</v>
      </c>
    </row>
    <row r="2" spans="1:7" x14ac:dyDescent="0.25">
      <c r="A2" s="19" t="s">
        <v>38</v>
      </c>
      <c r="C2" s="19" t="s">
        <v>39</v>
      </c>
      <c r="E2" s="19" t="s">
        <v>40</v>
      </c>
      <c r="G2" s="19" t="s">
        <v>61</v>
      </c>
    </row>
    <row r="3" spans="1:7" ht="40.5" x14ac:dyDescent="0.25">
      <c r="A3" s="19" t="s">
        <v>44</v>
      </c>
      <c r="C3" s="19" t="s">
        <v>41</v>
      </c>
      <c r="E3" s="19" t="s">
        <v>42</v>
      </c>
      <c r="G3" s="19" t="s">
        <v>43</v>
      </c>
    </row>
    <row r="4" spans="1:7" ht="40.5" x14ac:dyDescent="0.25">
      <c r="A4" s="19" t="s">
        <v>47</v>
      </c>
      <c r="C4" s="19" t="s">
        <v>62</v>
      </c>
      <c r="E4" s="19" t="s">
        <v>45</v>
      </c>
      <c r="G4" s="19" t="s">
        <v>46</v>
      </c>
    </row>
    <row r="5" spans="1:7" x14ac:dyDescent="0.25">
      <c r="A5" s="19" t="s">
        <v>51</v>
      </c>
      <c r="C5" s="19" t="s">
        <v>48</v>
      </c>
      <c r="E5" s="19" t="s">
        <v>49</v>
      </c>
      <c r="G5" s="19" t="s">
        <v>50</v>
      </c>
    </row>
    <row r="6" spans="1:7" ht="40.5" x14ac:dyDescent="0.25">
      <c r="C6" s="19" t="s">
        <v>63</v>
      </c>
      <c r="E6" s="19" t="s">
        <v>52</v>
      </c>
      <c r="G6" s="19" t="s">
        <v>64</v>
      </c>
    </row>
    <row r="7" spans="1:7" ht="40.5" x14ac:dyDescent="0.25">
      <c r="C7" s="19" t="s">
        <v>65</v>
      </c>
      <c r="E7" s="19" t="s">
        <v>53</v>
      </c>
      <c r="G7" s="19" t="s">
        <v>54</v>
      </c>
    </row>
    <row r="8" spans="1:7" ht="40.5" x14ac:dyDescent="0.25">
      <c r="C8" s="19" t="s">
        <v>66</v>
      </c>
      <c r="E8" s="19" t="s">
        <v>55</v>
      </c>
      <c r="G8" s="19" t="s">
        <v>56</v>
      </c>
    </row>
    <row r="9" spans="1:7" x14ac:dyDescent="0.25">
      <c r="C9" s="19" t="s">
        <v>51</v>
      </c>
      <c r="E9" s="19" t="s">
        <v>51</v>
      </c>
      <c r="G9" s="19" t="s">
        <v>57</v>
      </c>
    </row>
    <row r="10" spans="1:7" x14ac:dyDescent="0.25">
      <c r="G10" s="19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08E62-DD73-4B65-853A-C8DBF2601E81}">
  <sheetPr>
    <tabColor rgb="FF00B0F0"/>
  </sheetPr>
  <dimension ref="A1:Z122"/>
  <sheetViews>
    <sheetView view="pageBreakPreview" topLeftCell="A67" zoomScaleNormal="85" zoomScaleSheetLayoutView="100" workbookViewId="0">
      <selection activeCell="O8" sqref="O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9" t="s">
        <v>67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21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139" t="s">
        <v>68</v>
      </c>
      <c r="K2" s="139"/>
      <c r="L2" s="139"/>
      <c r="M2" s="139"/>
      <c r="N2" s="139"/>
      <c r="O2" s="139"/>
      <c r="P2" s="139"/>
      <c r="Q2" s="139"/>
      <c r="R2" s="27"/>
      <c r="S2" s="27"/>
      <c r="T2" s="27"/>
      <c r="U2" s="27"/>
      <c r="V2" s="27"/>
      <c r="W2" s="27"/>
      <c r="X2" s="27"/>
      <c r="Y2" s="27"/>
      <c r="Z2" s="27"/>
    </row>
    <row r="3" spans="1:26" ht="21" customHeight="1" x14ac:dyDescent="0.25">
      <c r="A3" s="140" t="s">
        <v>90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21" customHeight="1" x14ac:dyDescent="0.25">
      <c r="A4" s="139" t="s">
        <v>70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69</v>
      </c>
      <c r="L7" s="6"/>
      <c r="M7" s="141"/>
      <c r="N7" s="142"/>
      <c r="O7" s="142"/>
      <c r="P7" s="143"/>
    </row>
    <row r="8" spans="1:26" ht="21" customHeight="1" x14ac:dyDescent="0.25">
      <c r="A8" s="5" t="s">
        <v>14</v>
      </c>
      <c r="G8" s="6"/>
      <c r="H8" s="141"/>
      <c r="I8" s="142"/>
      <c r="J8" s="143"/>
    </row>
    <row r="9" spans="1:26" ht="10.15" customHeight="1" x14ac:dyDescent="0.25"/>
    <row r="10" spans="1:26" s="4" customFormat="1" ht="30" customHeight="1" x14ac:dyDescent="0.25">
      <c r="A10" s="79" t="s">
        <v>5</v>
      </c>
      <c r="B10" s="79" t="s">
        <v>10</v>
      </c>
      <c r="C10" s="79"/>
      <c r="D10" s="79"/>
      <c r="E10" s="79"/>
      <c r="F10" s="79"/>
      <c r="G10" s="79"/>
      <c r="H10" s="79"/>
      <c r="I10" s="79"/>
      <c r="J10" s="79"/>
      <c r="K10" s="79" t="s">
        <v>11</v>
      </c>
      <c r="L10" s="79"/>
      <c r="M10" s="79"/>
      <c r="N10" s="79"/>
      <c r="O10" s="79"/>
      <c r="P10" s="79"/>
      <c r="Q10" s="79"/>
      <c r="R10" s="79"/>
      <c r="S10" s="79" t="s">
        <v>4</v>
      </c>
      <c r="T10" s="79"/>
      <c r="U10" s="79"/>
      <c r="V10" s="79"/>
      <c r="W10" s="79"/>
      <c r="X10" s="79"/>
      <c r="Y10" s="79"/>
      <c r="Z10" s="79"/>
    </row>
    <row r="11" spans="1:26" s="4" customFormat="1" ht="30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 t="s">
        <v>1</v>
      </c>
      <c r="L11" s="79"/>
      <c r="M11" s="79"/>
      <c r="N11" s="79" t="s">
        <v>2</v>
      </c>
      <c r="O11" s="79"/>
      <c r="P11" s="79"/>
      <c r="Q11" s="79" t="s">
        <v>3</v>
      </c>
      <c r="R11" s="79"/>
      <c r="S11" s="79" t="s">
        <v>1</v>
      </c>
      <c r="T11" s="79"/>
      <c r="U11" s="79"/>
      <c r="V11" s="79" t="s">
        <v>2</v>
      </c>
      <c r="W11" s="79"/>
      <c r="X11" s="79"/>
      <c r="Y11" s="79" t="s">
        <v>3</v>
      </c>
      <c r="Z11" s="79"/>
    </row>
    <row r="12" spans="1:26" ht="24" customHeight="1" x14ac:dyDescent="0.25">
      <c r="A12" s="124" t="s">
        <v>97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6"/>
    </row>
    <row r="13" spans="1:26" ht="24" customHeight="1" x14ac:dyDescent="0.25">
      <c r="A13" s="14">
        <v>1</v>
      </c>
      <c r="B13" s="127" t="s">
        <v>71</v>
      </c>
      <c r="C13" s="127"/>
      <c r="D13" s="127"/>
      <c r="E13" s="127"/>
      <c r="F13" s="127"/>
      <c r="G13" s="127"/>
      <c r="H13" s="127"/>
      <c r="I13" s="127"/>
      <c r="J13" s="127"/>
      <c r="K13" s="128">
        <v>630803</v>
      </c>
      <c r="L13" s="128"/>
      <c r="M13" s="128"/>
      <c r="N13" s="129">
        <f>Q34</f>
        <v>0</v>
      </c>
      <c r="O13" s="129"/>
      <c r="P13" s="129"/>
      <c r="Q13" s="130">
        <f>V35</f>
        <v>0</v>
      </c>
      <c r="R13" s="130"/>
      <c r="S13" s="131">
        <v>1961800</v>
      </c>
      <c r="T13" s="132"/>
      <c r="U13" s="133"/>
      <c r="V13" s="134"/>
      <c r="W13" s="135"/>
      <c r="X13" s="136"/>
      <c r="Y13" s="137">
        <f>V13/S13*100</f>
        <v>0</v>
      </c>
      <c r="Z13" s="138"/>
    </row>
    <row r="14" spans="1:26" s="4" customFormat="1" ht="24" customHeight="1" x14ac:dyDescent="0.25">
      <c r="A14" s="117" t="s">
        <v>15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9"/>
      <c r="Q14" s="120">
        <f>V35</f>
        <v>0</v>
      </c>
      <c r="R14" s="120"/>
      <c r="S14" s="121">
        <f>SUM(S13)</f>
        <v>1961800</v>
      </c>
      <c r="T14" s="121"/>
      <c r="U14" s="121"/>
      <c r="V14" s="121">
        <f>SUM(V13)</f>
        <v>0</v>
      </c>
      <c r="W14" s="121"/>
      <c r="X14" s="121"/>
      <c r="Y14" s="122">
        <f>V14/S14*100</f>
        <v>0</v>
      </c>
      <c r="Z14" s="122"/>
    </row>
    <row r="15" spans="1:26" ht="9.9499999999999993" customHeight="1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23" t="s">
        <v>5</v>
      </c>
      <c r="B18" s="115" t="s">
        <v>12</v>
      </c>
      <c r="C18" s="115"/>
      <c r="D18" s="115"/>
      <c r="E18" s="115"/>
      <c r="F18" s="115"/>
      <c r="G18" s="115"/>
      <c r="H18" s="115" t="s">
        <v>16</v>
      </c>
      <c r="I18" s="115"/>
      <c r="J18" s="115"/>
      <c r="K18" s="115" t="s">
        <v>13</v>
      </c>
      <c r="L18" s="115"/>
      <c r="M18" s="115"/>
      <c r="N18" s="115" t="s">
        <v>17</v>
      </c>
      <c r="O18" s="115"/>
      <c r="P18" s="115"/>
      <c r="Q18" s="115" t="s">
        <v>18</v>
      </c>
      <c r="R18" s="115"/>
      <c r="S18" s="115"/>
      <c r="T18" s="115" t="s">
        <v>19</v>
      </c>
      <c r="U18" s="115"/>
      <c r="V18" s="113" t="s">
        <v>7</v>
      </c>
      <c r="W18" s="113"/>
      <c r="X18" s="115" t="s">
        <v>8</v>
      </c>
      <c r="Y18" s="115"/>
      <c r="Z18" s="115"/>
    </row>
    <row r="19" spans="1:26" ht="24" customHeight="1" x14ac:dyDescent="0.25">
      <c r="A19" s="116" t="s">
        <v>110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s="21" customFormat="1" ht="24" customHeight="1" x14ac:dyDescent="0.25">
      <c r="A20" s="26" t="s">
        <v>72</v>
      </c>
      <c r="B20" s="96" t="s">
        <v>100</v>
      </c>
      <c r="C20" s="96"/>
      <c r="D20" s="96"/>
      <c r="E20" s="96"/>
      <c r="F20" s="96"/>
      <c r="G20" s="96"/>
      <c r="H20" s="97">
        <v>1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8">
        <v>5</v>
      </c>
      <c r="U20" s="98"/>
      <c r="V20" s="95">
        <f>(T20*((K20*0)+(N20*50)+(Q20*100)))/(H20*100)</f>
        <v>0</v>
      </c>
      <c r="W20" s="95"/>
      <c r="X20" s="99"/>
      <c r="Y20" s="99"/>
      <c r="Z20" s="99"/>
    </row>
    <row r="21" spans="1:26" s="20" customFormat="1" ht="24" customHeight="1" x14ac:dyDescent="0.25">
      <c r="A21" s="24" t="s">
        <v>73</v>
      </c>
      <c r="B21" s="100" t="s">
        <v>101</v>
      </c>
      <c r="C21" s="100"/>
      <c r="D21" s="100"/>
      <c r="E21" s="100"/>
      <c r="F21" s="100"/>
      <c r="G21" s="100"/>
      <c r="H21" s="106">
        <v>1</v>
      </c>
      <c r="I21" s="106"/>
      <c r="J21" s="106"/>
      <c r="K21" s="110" t="str">
        <f>IF(K25=$H$25,"1",IF(K25&lt;$H$25,"0"))</f>
        <v>0</v>
      </c>
      <c r="L21" s="111"/>
      <c r="M21" s="111"/>
      <c r="N21" s="110" t="str">
        <f>IF(N25=$H$25,"1",IF(N25&lt;$H$25,"0"))</f>
        <v>0</v>
      </c>
      <c r="O21" s="111"/>
      <c r="P21" s="111"/>
      <c r="Q21" s="110" t="str">
        <f>IF(Q25=$H$25,"1",IF(Q25&lt;$H$25,"0"))</f>
        <v>0</v>
      </c>
      <c r="R21" s="111"/>
      <c r="S21" s="111"/>
      <c r="T21" s="108">
        <v>20</v>
      </c>
      <c r="U21" s="108"/>
      <c r="V21" s="109">
        <f>SUM(V22:W25)</f>
        <v>0</v>
      </c>
      <c r="W21" s="109"/>
      <c r="X21" s="99"/>
      <c r="Y21" s="99"/>
      <c r="Z21" s="99"/>
    </row>
    <row r="22" spans="1:26" s="22" customFormat="1" ht="24" customHeight="1" x14ac:dyDescent="0.25">
      <c r="A22" s="25" t="s">
        <v>74</v>
      </c>
      <c r="B22" s="112" t="s">
        <v>102</v>
      </c>
      <c r="C22" s="112"/>
      <c r="D22" s="112"/>
      <c r="E22" s="112"/>
      <c r="F22" s="112"/>
      <c r="G22" s="112"/>
      <c r="H22" s="103">
        <v>1</v>
      </c>
      <c r="I22" s="103"/>
      <c r="J22" s="103"/>
      <c r="K22" s="114"/>
      <c r="L22" s="114"/>
      <c r="M22" s="114"/>
      <c r="N22" s="114"/>
      <c r="O22" s="114"/>
      <c r="P22" s="114"/>
      <c r="Q22" s="114"/>
      <c r="R22" s="114"/>
      <c r="S22" s="114"/>
      <c r="T22" s="104">
        <v>5</v>
      </c>
      <c r="U22" s="104"/>
      <c r="V22" s="101">
        <f>(T22*((K22*0)+(N22*50)+(Q22*100)))/(H22*100)</f>
        <v>0</v>
      </c>
      <c r="W22" s="101"/>
      <c r="X22" s="99"/>
      <c r="Y22" s="99"/>
      <c r="Z22" s="99"/>
    </row>
    <row r="23" spans="1:26" s="22" customFormat="1" ht="24" customHeight="1" x14ac:dyDescent="0.25">
      <c r="A23" s="25" t="s">
        <v>75</v>
      </c>
      <c r="B23" s="102" t="s">
        <v>103</v>
      </c>
      <c r="C23" s="102"/>
      <c r="D23" s="102"/>
      <c r="E23" s="102"/>
      <c r="F23" s="102"/>
      <c r="G23" s="102"/>
      <c r="H23" s="103">
        <v>1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>
        <v>5</v>
      </c>
      <c r="U23" s="104"/>
      <c r="V23" s="101">
        <f>(T23*((K23*0)+(N23*50)+(Q23*100)))/(H23*100)</f>
        <v>0</v>
      </c>
      <c r="W23" s="101"/>
      <c r="X23" s="99"/>
      <c r="Y23" s="99"/>
      <c r="Z23" s="99"/>
    </row>
    <row r="24" spans="1:26" s="22" customFormat="1" ht="24" customHeight="1" x14ac:dyDescent="0.25">
      <c r="A24" s="25" t="s">
        <v>76</v>
      </c>
      <c r="B24" s="102" t="s">
        <v>104</v>
      </c>
      <c r="C24" s="102"/>
      <c r="D24" s="102"/>
      <c r="E24" s="102"/>
      <c r="F24" s="102"/>
      <c r="G24" s="102"/>
      <c r="H24" s="103">
        <v>1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4">
        <v>5</v>
      </c>
      <c r="U24" s="104"/>
      <c r="V24" s="101">
        <f>(T24*((K24*0)+(N24*50)+(Q24*100)))/(H24*100)</f>
        <v>0</v>
      </c>
      <c r="W24" s="101"/>
      <c r="X24" s="99"/>
      <c r="Y24" s="99"/>
      <c r="Z24" s="99"/>
    </row>
    <row r="25" spans="1:26" s="22" customFormat="1" ht="24" customHeight="1" x14ac:dyDescent="0.25">
      <c r="A25" s="25" t="s">
        <v>77</v>
      </c>
      <c r="B25" s="102" t="s">
        <v>85</v>
      </c>
      <c r="C25" s="102"/>
      <c r="D25" s="102"/>
      <c r="E25" s="102"/>
      <c r="F25" s="102"/>
      <c r="G25" s="102"/>
      <c r="H25" s="103">
        <f>$K$13</f>
        <v>630803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4">
        <v>5</v>
      </c>
      <c r="U25" s="104"/>
      <c r="V25" s="101">
        <f>(T25*((K25*0)+(N25*50)+(Q25*100)))/(H25*100)</f>
        <v>0</v>
      </c>
      <c r="W25" s="101"/>
      <c r="X25" s="99"/>
      <c r="Y25" s="99"/>
      <c r="Z25" s="99"/>
    </row>
    <row r="26" spans="1:26" s="20" customFormat="1" ht="24" customHeight="1" x14ac:dyDescent="0.25">
      <c r="A26" s="24" t="s">
        <v>78</v>
      </c>
      <c r="B26" s="100" t="s">
        <v>105</v>
      </c>
      <c r="C26" s="100"/>
      <c r="D26" s="100"/>
      <c r="E26" s="100"/>
      <c r="F26" s="100"/>
      <c r="G26" s="100"/>
      <c r="H26" s="106">
        <f>$K$13</f>
        <v>630803</v>
      </c>
      <c r="I26" s="106"/>
      <c r="J26" s="106"/>
      <c r="K26" s="107">
        <f>K30</f>
        <v>0</v>
      </c>
      <c r="L26" s="107"/>
      <c r="M26" s="107"/>
      <c r="N26" s="107">
        <f>N30</f>
        <v>0</v>
      </c>
      <c r="O26" s="107"/>
      <c r="P26" s="107"/>
      <c r="Q26" s="107">
        <f>Q30</f>
        <v>0</v>
      </c>
      <c r="R26" s="107"/>
      <c r="S26" s="107"/>
      <c r="T26" s="108">
        <v>40</v>
      </c>
      <c r="U26" s="108"/>
      <c r="V26" s="109">
        <f>SUM(V27:W30)</f>
        <v>0</v>
      </c>
      <c r="W26" s="109"/>
      <c r="X26" s="99"/>
      <c r="Y26" s="99"/>
      <c r="Z26" s="99"/>
    </row>
    <row r="27" spans="1:26" s="22" customFormat="1" ht="24" customHeight="1" x14ac:dyDescent="0.25">
      <c r="A27" s="25" t="s">
        <v>79</v>
      </c>
      <c r="B27" s="102" t="s">
        <v>86</v>
      </c>
      <c r="C27" s="102"/>
      <c r="D27" s="102"/>
      <c r="E27" s="102"/>
      <c r="F27" s="102"/>
      <c r="G27" s="102"/>
      <c r="H27" s="103">
        <f>$K$13</f>
        <v>630803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4">
        <v>10</v>
      </c>
      <c r="U27" s="104"/>
      <c r="V27" s="101">
        <f t="shared" ref="V27:V34" si="0">(T27*((K27*0)+(N27*50)+(Q27*100)))/(H27*100)</f>
        <v>0</v>
      </c>
      <c r="W27" s="101"/>
      <c r="X27" s="99"/>
      <c r="Y27" s="99"/>
      <c r="Z27" s="99"/>
    </row>
    <row r="28" spans="1:26" s="22" customFormat="1" ht="24" customHeight="1" x14ac:dyDescent="0.25">
      <c r="A28" s="25" t="s">
        <v>80</v>
      </c>
      <c r="B28" s="105" t="s">
        <v>106</v>
      </c>
      <c r="C28" s="105"/>
      <c r="D28" s="105"/>
      <c r="E28" s="105"/>
      <c r="F28" s="105"/>
      <c r="G28" s="105"/>
      <c r="H28" s="103">
        <f t="shared" ref="H28:H30" si="1">$K$13</f>
        <v>630803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4">
        <v>10</v>
      </c>
      <c r="U28" s="104"/>
      <c r="V28" s="101">
        <f t="shared" si="0"/>
        <v>0</v>
      </c>
      <c r="W28" s="101"/>
      <c r="X28" s="99"/>
      <c r="Y28" s="99"/>
      <c r="Z28" s="99"/>
    </row>
    <row r="29" spans="1:26" s="22" customFormat="1" ht="24" customHeight="1" x14ac:dyDescent="0.25">
      <c r="A29" s="25">
        <v>3.3</v>
      </c>
      <c r="B29" s="102" t="s">
        <v>107</v>
      </c>
      <c r="C29" s="102"/>
      <c r="D29" s="102"/>
      <c r="E29" s="102"/>
      <c r="F29" s="102"/>
      <c r="G29" s="102"/>
      <c r="H29" s="103">
        <f t="shared" si="1"/>
        <v>630803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4">
        <v>10</v>
      </c>
      <c r="U29" s="104"/>
      <c r="V29" s="101">
        <f t="shared" si="0"/>
        <v>0</v>
      </c>
      <c r="W29" s="101"/>
      <c r="X29" s="99"/>
      <c r="Y29" s="99"/>
      <c r="Z29" s="99"/>
    </row>
    <row r="30" spans="1:26" s="22" customFormat="1" ht="24" customHeight="1" x14ac:dyDescent="0.25">
      <c r="A30" s="25">
        <v>3.4</v>
      </c>
      <c r="B30" s="102" t="s">
        <v>87</v>
      </c>
      <c r="C30" s="102"/>
      <c r="D30" s="102"/>
      <c r="E30" s="102"/>
      <c r="F30" s="102"/>
      <c r="G30" s="102"/>
      <c r="H30" s="103">
        <f t="shared" si="1"/>
        <v>630803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>
        <v>10</v>
      </c>
      <c r="U30" s="104"/>
      <c r="V30" s="101">
        <f t="shared" si="0"/>
        <v>0</v>
      </c>
      <c r="W30" s="101"/>
      <c r="X30" s="99"/>
      <c r="Y30" s="99"/>
      <c r="Z30" s="99"/>
    </row>
    <row r="31" spans="1:26" s="21" customFormat="1" ht="72" customHeight="1" x14ac:dyDescent="0.25">
      <c r="A31" s="26" t="s">
        <v>81</v>
      </c>
      <c r="B31" s="96" t="s">
        <v>88</v>
      </c>
      <c r="C31" s="96"/>
      <c r="D31" s="96"/>
      <c r="E31" s="96"/>
      <c r="F31" s="96"/>
      <c r="G31" s="96"/>
      <c r="H31" s="97">
        <f>$K$13</f>
        <v>630803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8">
        <v>15</v>
      </c>
      <c r="U31" s="98"/>
      <c r="V31" s="95">
        <f t="shared" si="0"/>
        <v>0</v>
      </c>
      <c r="W31" s="95"/>
      <c r="X31" s="99"/>
      <c r="Y31" s="99"/>
      <c r="Z31" s="99"/>
    </row>
    <row r="32" spans="1:26" s="21" customFormat="1" ht="48" customHeight="1" x14ac:dyDescent="0.25">
      <c r="A32" s="26" t="s">
        <v>82</v>
      </c>
      <c r="B32" s="96" t="s">
        <v>89</v>
      </c>
      <c r="C32" s="96"/>
      <c r="D32" s="96"/>
      <c r="E32" s="96"/>
      <c r="F32" s="96"/>
      <c r="G32" s="96"/>
      <c r="H32" s="97">
        <f>$K$13</f>
        <v>630803</v>
      </c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8">
        <v>10</v>
      </c>
      <c r="U32" s="98"/>
      <c r="V32" s="95">
        <f t="shared" si="0"/>
        <v>0</v>
      </c>
      <c r="W32" s="95"/>
      <c r="X32" s="99"/>
      <c r="Y32" s="99"/>
      <c r="Z32" s="99"/>
    </row>
    <row r="33" spans="1:26" s="21" customFormat="1" ht="24" customHeight="1" x14ac:dyDescent="0.25">
      <c r="A33" s="26" t="s">
        <v>83</v>
      </c>
      <c r="B33" s="96" t="s">
        <v>108</v>
      </c>
      <c r="C33" s="96"/>
      <c r="D33" s="96"/>
      <c r="E33" s="96"/>
      <c r="F33" s="96"/>
      <c r="G33" s="96"/>
      <c r="H33" s="97">
        <v>80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8">
        <v>5</v>
      </c>
      <c r="U33" s="98"/>
      <c r="V33" s="95">
        <f t="shared" si="0"/>
        <v>0</v>
      </c>
      <c r="W33" s="95"/>
      <c r="X33" s="99"/>
      <c r="Y33" s="99"/>
      <c r="Z33" s="99"/>
    </row>
    <row r="34" spans="1:26" s="21" customFormat="1" ht="24" customHeight="1" x14ac:dyDescent="0.25">
      <c r="A34" s="26" t="s">
        <v>84</v>
      </c>
      <c r="B34" s="96" t="s">
        <v>109</v>
      </c>
      <c r="C34" s="96"/>
      <c r="D34" s="96"/>
      <c r="E34" s="96"/>
      <c r="F34" s="96"/>
      <c r="G34" s="96"/>
      <c r="H34" s="97">
        <v>5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8">
        <v>5</v>
      </c>
      <c r="U34" s="98"/>
      <c r="V34" s="95">
        <f t="shared" si="0"/>
        <v>0</v>
      </c>
      <c r="W34" s="95"/>
      <c r="X34" s="99"/>
      <c r="Y34" s="99"/>
      <c r="Z34" s="99"/>
    </row>
    <row r="35" spans="1:26" ht="24" customHeight="1" x14ac:dyDescent="0.25">
      <c r="A35" s="90" t="s">
        <v>9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>
        <f>SUM(T20,T21,T26,T31,T32,T33,T34)</f>
        <v>100</v>
      </c>
      <c r="U35" s="91"/>
      <c r="V35" s="92">
        <f>SUM(V20,V21,V26,V31,V32,V33,V34)</f>
        <v>0</v>
      </c>
      <c r="W35" s="92"/>
      <c r="X35" s="93"/>
      <c r="Y35" s="93"/>
      <c r="Z35" s="93"/>
    </row>
    <row r="36" spans="1:26" ht="9.9499999999999993" customHeight="1" x14ac:dyDescent="0.2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5</v>
      </c>
      <c r="B38" s="79" t="s">
        <v>20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80" t="s">
        <v>21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2"/>
      <c r="Y38" s="83" t="s">
        <v>22</v>
      </c>
      <c r="Z38" s="83"/>
    </row>
    <row r="39" spans="1:26" ht="24" customHeight="1" x14ac:dyDescent="0.25">
      <c r="A39" s="84" t="s">
        <v>23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5" t="str">
        <f>IF(B40&lt;&gt;"","2.1.1","")</f>
        <v/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56"/>
      <c r="Z40" s="56"/>
    </row>
    <row r="41" spans="1:26" ht="48" customHeight="1" x14ac:dyDescent="0.25">
      <c r="A41" s="15" t="str">
        <f>IF(B41&lt;&gt;"","2.1.2","")</f>
        <v/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56"/>
      <c r="Z41" s="56"/>
    </row>
    <row r="42" spans="1:26" ht="48" customHeight="1" x14ac:dyDescent="0.25">
      <c r="A42" s="15" t="str">
        <f>IF(B42&lt;&gt;"","2.1.3","")</f>
        <v/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56"/>
      <c r="Z42" s="56"/>
    </row>
    <row r="43" spans="1:26" ht="48" customHeight="1" x14ac:dyDescent="0.25">
      <c r="A43" s="15" t="str">
        <f>IF(B43&lt;&gt;"","2.1.4","")</f>
        <v/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3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5"/>
      <c r="Y43" s="56"/>
      <c r="Z43" s="56"/>
    </row>
    <row r="44" spans="1:26" ht="48" customHeight="1" x14ac:dyDescent="0.25">
      <c r="A44" s="15" t="str">
        <f>IF(B44&lt;&gt;"","2.1.5","")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7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9"/>
      <c r="Y44" s="76"/>
      <c r="Z44" s="77"/>
    </row>
    <row r="45" spans="1:26" ht="24" customHeight="1" x14ac:dyDescent="0.25">
      <c r="A45" s="84" t="s">
        <v>24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6"/>
    </row>
    <row r="46" spans="1:26" ht="48" customHeight="1" x14ac:dyDescent="0.25">
      <c r="A46" s="15" t="str">
        <f>IF(B46&lt;&gt;"","2.2.1","")</f>
        <v/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56"/>
      <c r="Z46" s="56"/>
    </row>
    <row r="47" spans="1:26" ht="48" customHeight="1" x14ac:dyDescent="0.25">
      <c r="A47" s="15" t="str">
        <f>IF(B47&lt;&gt;"","2.2.2","")</f>
        <v/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56"/>
      <c r="Z47" s="56"/>
    </row>
    <row r="48" spans="1:26" ht="48" customHeight="1" x14ac:dyDescent="0.25">
      <c r="A48" s="15" t="str">
        <f>IF(B48&lt;&gt;"","2.2.3","")</f>
        <v/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56"/>
      <c r="Z48" s="56"/>
    </row>
    <row r="49" spans="1:26" ht="48" customHeight="1" x14ac:dyDescent="0.25">
      <c r="A49" s="15" t="str">
        <f>IF(B49&lt;&gt;"","2.2.4","")</f>
        <v/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3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5"/>
      <c r="Y49" s="56"/>
      <c r="Z49" s="56"/>
    </row>
    <row r="50" spans="1:26" ht="48" customHeight="1" x14ac:dyDescent="0.25">
      <c r="A50" s="15" t="str">
        <f>IF(B50&lt;&gt;"","2.2.5","")</f>
        <v/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56"/>
      <c r="Z50" s="56"/>
    </row>
    <row r="51" spans="1:26" ht="24" customHeight="1" x14ac:dyDescent="0.25">
      <c r="A51" s="84" t="s">
        <v>25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6"/>
    </row>
    <row r="52" spans="1:26" ht="48" customHeight="1" x14ac:dyDescent="0.25">
      <c r="A52" s="15" t="str">
        <f>IF(B52&lt;&gt;"","2.3.1","")</f>
        <v/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56"/>
      <c r="Z52" s="56"/>
    </row>
    <row r="53" spans="1:26" ht="48" customHeight="1" x14ac:dyDescent="0.25">
      <c r="A53" s="15" t="str">
        <f>IF(B53&lt;&gt;"","2.3.2","")</f>
        <v/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56"/>
      <c r="Z53" s="56"/>
    </row>
    <row r="54" spans="1:26" ht="48" customHeight="1" x14ac:dyDescent="0.25">
      <c r="A54" s="15" t="str">
        <f>IF(B54&lt;&gt;"","2.3.3","")</f>
        <v/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56"/>
      <c r="Z54" s="56"/>
    </row>
    <row r="55" spans="1:26" ht="48" customHeight="1" x14ac:dyDescent="0.25">
      <c r="A55" s="15" t="str">
        <f>IF(B55&lt;&gt;"","2.3.4","")</f>
        <v/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3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5"/>
      <c r="Y55" s="56"/>
      <c r="Z55" s="56"/>
    </row>
    <row r="56" spans="1:26" ht="48" customHeight="1" x14ac:dyDescent="0.25">
      <c r="A56" s="15" t="str">
        <f>IF(B56&lt;&gt;"","2.3.5","")</f>
        <v/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3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5"/>
      <c r="Y56" s="56"/>
      <c r="Z56" s="56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s="11" customFormat="1" ht="60" customHeight="1" x14ac:dyDescent="0.25">
      <c r="A60" s="13" t="s">
        <v>5</v>
      </c>
      <c r="B60" s="79" t="s">
        <v>26</v>
      </c>
      <c r="C60" s="79"/>
      <c r="D60" s="79"/>
      <c r="E60" s="79"/>
      <c r="F60" s="79"/>
      <c r="G60" s="79"/>
      <c r="H60" s="79" t="s">
        <v>21</v>
      </c>
      <c r="I60" s="79"/>
      <c r="J60" s="79"/>
      <c r="K60" s="79"/>
      <c r="L60" s="79"/>
      <c r="M60" s="79"/>
      <c r="N60" s="79"/>
      <c r="O60" s="79"/>
      <c r="P60" s="79"/>
      <c r="Q60" s="80" t="s">
        <v>27</v>
      </c>
      <c r="R60" s="81"/>
      <c r="S60" s="81"/>
      <c r="T60" s="81"/>
      <c r="U60" s="81"/>
      <c r="V60" s="81"/>
      <c r="W60" s="81"/>
      <c r="X60" s="82"/>
      <c r="Y60" s="83" t="s">
        <v>22</v>
      </c>
      <c r="Z60" s="83"/>
    </row>
    <row r="61" spans="1:26" ht="72" customHeight="1" x14ac:dyDescent="0.25">
      <c r="A61" s="15" t="str">
        <f>IF(B61&lt;&gt;"","3.1","")</f>
        <v/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3"/>
      <c r="R61" s="74"/>
      <c r="S61" s="74"/>
      <c r="T61" s="74"/>
      <c r="U61" s="74"/>
      <c r="V61" s="74"/>
      <c r="W61" s="74"/>
      <c r="X61" s="75"/>
      <c r="Y61" s="56"/>
      <c r="Z61" s="56"/>
    </row>
    <row r="62" spans="1:26" ht="72" customHeight="1" x14ac:dyDescent="0.25">
      <c r="A62" s="15" t="str">
        <f>IF(B62&lt;&gt;"","3.2","")</f>
        <v/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3"/>
      <c r="R62" s="74"/>
      <c r="S62" s="74"/>
      <c r="T62" s="74"/>
      <c r="U62" s="74"/>
      <c r="V62" s="74"/>
      <c r="W62" s="74"/>
      <c r="X62" s="75"/>
      <c r="Y62" s="56"/>
      <c r="Z62" s="56"/>
    </row>
    <row r="63" spans="1:26" ht="72" customHeight="1" x14ac:dyDescent="0.25">
      <c r="A63" s="15" t="str">
        <f>IF(B63&lt;&gt;"","3.3","")</f>
        <v/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3"/>
      <c r="R63" s="74"/>
      <c r="S63" s="74"/>
      <c r="T63" s="74"/>
      <c r="U63" s="74"/>
      <c r="V63" s="74"/>
      <c r="W63" s="74"/>
      <c r="X63" s="75"/>
      <c r="Y63" s="56"/>
      <c r="Z63" s="56"/>
    </row>
    <row r="64" spans="1:26" ht="72" customHeight="1" x14ac:dyDescent="0.25">
      <c r="A64" s="15" t="str">
        <f>IF(B64&lt;&gt;"","3.4","")</f>
        <v/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3"/>
      <c r="R64" s="74"/>
      <c r="S64" s="74"/>
      <c r="T64" s="74"/>
      <c r="U64" s="74"/>
      <c r="V64" s="74"/>
      <c r="W64" s="74"/>
      <c r="X64" s="75"/>
      <c r="Y64" s="56"/>
      <c r="Z64" s="56"/>
    </row>
    <row r="65" spans="1:26" ht="72" customHeight="1" x14ac:dyDescent="0.25">
      <c r="A65" s="15" t="str">
        <f>IF(B65&lt;&gt;"","3.5","")</f>
        <v/>
      </c>
      <c r="B65" s="73"/>
      <c r="C65" s="74"/>
      <c r="D65" s="74"/>
      <c r="E65" s="74"/>
      <c r="F65" s="74"/>
      <c r="G65" s="75"/>
      <c r="H65" s="73"/>
      <c r="I65" s="74"/>
      <c r="J65" s="74"/>
      <c r="K65" s="74"/>
      <c r="L65" s="74"/>
      <c r="M65" s="74"/>
      <c r="N65" s="74"/>
      <c r="O65" s="74"/>
      <c r="P65" s="75"/>
      <c r="Q65" s="73"/>
      <c r="R65" s="74"/>
      <c r="S65" s="74"/>
      <c r="T65" s="74"/>
      <c r="U65" s="74"/>
      <c r="V65" s="74"/>
      <c r="W65" s="74"/>
      <c r="X65" s="75"/>
      <c r="Y65" s="76"/>
      <c r="Z65" s="77"/>
    </row>
    <row r="66" spans="1:26" ht="72" customHeight="1" x14ac:dyDescent="0.25">
      <c r="A66" s="15" t="str">
        <f>IF(B66&lt;&gt;"","3.6","")</f>
        <v/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3"/>
      <c r="R66" s="74"/>
      <c r="S66" s="74"/>
      <c r="T66" s="74"/>
      <c r="U66" s="74"/>
      <c r="V66" s="74"/>
      <c r="W66" s="74"/>
      <c r="X66" s="75"/>
      <c r="Y66" s="56"/>
      <c r="Z66" s="56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</row>
    <row r="71" spans="1:26" ht="48" customHeight="1" x14ac:dyDescent="0.25"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</row>
    <row r="72" spans="1:26" ht="48" customHeight="1" x14ac:dyDescent="0.25"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</row>
    <row r="73" spans="1:26" ht="48" customHeight="1" x14ac:dyDescent="0.25"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</row>
    <row r="74" spans="1:26" ht="48" customHeight="1" x14ac:dyDescent="0.25">
      <c r="B74" s="69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</row>
    <row r="75" spans="1:26" ht="19.5" customHeight="1" x14ac:dyDescent="0.25">
      <c r="A75" s="2"/>
    </row>
    <row r="76" spans="1:26" ht="21" customHeight="1" x14ac:dyDescent="0.25">
      <c r="A76" s="2" t="s">
        <v>98</v>
      </c>
    </row>
    <row r="77" spans="1:26" ht="13.5" customHeight="1" x14ac:dyDescent="0.25"/>
    <row r="78" spans="1:26" ht="21" customHeight="1" x14ac:dyDescent="0.25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4"/>
      <c r="T78" s="35"/>
      <c r="U78" s="35"/>
      <c r="V78" s="35"/>
      <c r="W78" s="35"/>
      <c r="X78" s="35"/>
      <c r="Y78" s="36"/>
    </row>
    <row r="79" spans="1:26" ht="21" customHeight="1" x14ac:dyDescent="0.25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6" ht="21" customHeight="1" x14ac:dyDescent="0.25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5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5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37"/>
      <c r="T82" s="38"/>
      <c r="U82" s="38"/>
      <c r="V82" s="38"/>
      <c r="W82" s="38"/>
      <c r="X82" s="38"/>
      <c r="Y82" s="39"/>
    </row>
    <row r="83" spans="2:25" x14ac:dyDescent="0.25">
      <c r="B83" s="55"/>
      <c r="C83" s="55"/>
      <c r="D83" s="55"/>
      <c r="E83" s="55"/>
      <c r="F83" s="55"/>
      <c r="G83" s="55"/>
      <c r="H83" s="55"/>
      <c r="J83" s="55"/>
      <c r="K83" s="55"/>
      <c r="L83" s="55"/>
      <c r="M83" s="55"/>
      <c r="N83" s="55"/>
      <c r="O83" s="55"/>
      <c r="P83" s="55"/>
      <c r="Q83" s="55"/>
      <c r="S83" s="37"/>
      <c r="T83" s="38"/>
      <c r="U83" s="38"/>
      <c r="V83" s="38"/>
      <c r="W83" s="38"/>
      <c r="X83" s="38"/>
      <c r="Y83" s="39"/>
    </row>
    <row r="84" spans="2:25" ht="21" customHeight="1" x14ac:dyDescent="0.25">
      <c r="B84" s="55"/>
      <c r="C84" s="55"/>
      <c r="D84" s="55"/>
      <c r="E84" s="55"/>
      <c r="F84" s="55"/>
      <c r="G84" s="55"/>
      <c r="H84" s="55"/>
      <c r="J84" s="55"/>
      <c r="K84" s="55"/>
      <c r="L84" s="55"/>
      <c r="M84" s="55"/>
      <c r="N84" s="55"/>
      <c r="O84" s="55"/>
      <c r="P84" s="55"/>
      <c r="Q84" s="55"/>
      <c r="S84" s="37"/>
      <c r="T84" s="38"/>
      <c r="U84" s="38"/>
      <c r="V84" s="38"/>
      <c r="W84" s="38"/>
      <c r="X84" s="38"/>
      <c r="Y84" s="39"/>
    </row>
    <row r="85" spans="2:25" ht="21" customHeight="1" x14ac:dyDescent="0.25">
      <c r="B85" s="55"/>
      <c r="C85" s="55"/>
      <c r="D85" s="55"/>
      <c r="E85" s="55"/>
      <c r="F85" s="55"/>
      <c r="G85" s="55"/>
      <c r="H85" s="55"/>
      <c r="J85" s="55"/>
      <c r="K85" s="55"/>
      <c r="L85" s="55"/>
      <c r="M85" s="55"/>
      <c r="N85" s="55"/>
      <c r="O85" s="55"/>
      <c r="P85" s="55"/>
      <c r="Q85" s="55"/>
      <c r="S85" s="37"/>
      <c r="T85" s="38"/>
      <c r="U85" s="38"/>
      <c r="V85" s="38"/>
      <c r="W85" s="38"/>
      <c r="X85" s="38"/>
      <c r="Y85" s="39"/>
    </row>
    <row r="86" spans="2:25" ht="21" customHeight="1" x14ac:dyDescent="0.25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7"/>
      <c r="T86" s="38"/>
      <c r="U86" s="38"/>
      <c r="V86" s="38"/>
      <c r="W86" s="38"/>
      <c r="X86" s="38"/>
      <c r="Y86" s="39"/>
    </row>
    <row r="87" spans="2:25" ht="21" customHeight="1" x14ac:dyDescent="0.25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40"/>
      <c r="T87" s="41"/>
      <c r="U87" s="41"/>
      <c r="V87" s="41"/>
      <c r="W87" s="41"/>
      <c r="X87" s="41"/>
      <c r="Y87" s="42"/>
    </row>
    <row r="88" spans="2:25" ht="48" customHeight="1" x14ac:dyDescent="0.25">
      <c r="B88" s="72"/>
      <c r="C88" s="72"/>
      <c r="D88" s="72"/>
      <c r="E88" s="72"/>
      <c r="F88" s="72"/>
      <c r="G88" s="72"/>
      <c r="H88" s="72"/>
      <c r="J88" s="57"/>
      <c r="K88" s="58"/>
      <c r="L88" s="58"/>
      <c r="M88" s="58"/>
      <c r="N88" s="58"/>
      <c r="O88" s="58"/>
      <c r="P88" s="58"/>
      <c r="Q88" s="59"/>
      <c r="S88" s="57"/>
      <c r="T88" s="58"/>
      <c r="U88" s="58"/>
      <c r="V88" s="58"/>
      <c r="W88" s="58"/>
      <c r="X88" s="58"/>
      <c r="Y88" s="59"/>
    </row>
    <row r="89" spans="2:25" ht="48" customHeight="1" x14ac:dyDescent="0.25">
      <c r="B89" s="72"/>
      <c r="C89" s="72"/>
      <c r="D89" s="72"/>
      <c r="E89" s="72"/>
      <c r="F89" s="72"/>
      <c r="G89" s="72"/>
      <c r="H89" s="72"/>
      <c r="J89" s="60"/>
      <c r="K89" s="61"/>
      <c r="L89" s="61"/>
      <c r="M89" s="61"/>
      <c r="N89" s="61"/>
      <c r="O89" s="61"/>
      <c r="P89" s="61"/>
      <c r="Q89" s="62"/>
      <c r="S89" s="60"/>
      <c r="T89" s="61"/>
      <c r="U89" s="61"/>
      <c r="V89" s="61"/>
      <c r="W89" s="61"/>
      <c r="X89" s="61"/>
      <c r="Y89" s="62"/>
    </row>
    <row r="90" spans="2:25" ht="21" customHeight="1" x14ac:dyDescent="0.25"/>
    <row r="91" spans="2:25" ht="21" customHeight="1" x14ac:dyDescent="0.25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4"/>
      <c r="T91" s="35"/>
      <c r="U91" s="35"/>
      <c r="V91" s="35"/>
      <c r="W91" s="35"/>
      <c r="X91" s="35"/>
      <c r="Y91" s="36"/>
    </row>
    <row r="92" spans="2:25" ht="21" customHeight="1" x14ac:dyDescent="0.25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5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5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5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37"/>
      <c r="T95" s="38"/>
      <c r="U95" s="38"/>
      <c r="V95" s="38"/>
      <c r="W95" s="38"/>
      <c r="X95" s="38"/>
      <c r="Y95" s="39"/>
    </row>
    <row r="96" spans="2:25" x14ac:dyDescent="0.25">
      <c r="B96" s="55"/>
      <c r="C96" s="55"/>
      <c r="D96" s="55"/>
      <c r="E96" s="55"/>
      <c r="F96" s="55"/>
      <c r="G96" s="55"/>
      <c r="H96" s="55"/>
      <c r="J96" s="55"/>
      <c r="K96" s="55"/>
      <c r="L96" s="55"/>
      <c r="M96" s="55"/>
      <c r="N96" s="55"/>
      <c r="O96" s="55"/>
      <c r="P96" s="55"/>
      <c r="Q96" s="55"/>
      <c r="S96" s="37"/>
      <c r="T96" s="38"/>
      <c r="U96" s="38"/>
      <c r="V96" s="38"/>
      <c r="W96" s="38"/>
      <c r="X96" s="38"/>
      <c r="Y96" s="39"/>
    </row>
    <row r="97" spans="2:25" ht="21" customHeight="1" x14ac:dyDescent="0.25">
      <c r="B97" s="55"/>
      <c r="C97" s="55"/>
      <c r="D97" s="55"/>
      <c r="E97" s="55"/>
      <c r="F97" s="55"/>
      <c r="G97" s="55"/>
      <c r="H97" s="55"/>
      <c r="J97" s="55"/>
      <c r="K97" s="55"/>
      <c r="L97" s="55"/>
      <c r="M97" s="55"/>
      <c r="N97" s="55"/>
      <c r="O97" s="55"/>
      <c r="P97" s="55"/>
      <c r="Q97" s="55"/>
      <c r="S97" s="37"/>
      <c r="T97" s="38"/>
      <c r="U97" s="38"/>
      <c r="V97" s="38"/>
      <c r="W97" s="38"/>
      <c r="X97" s="38"/>
      <c r="Y97" s="39"/>
    </row>
    <row r="98" spans="2:25" ht="21" customHeight="1" x14ac:dyDescent="0.25">
      <c r="B98" s="55"/>
      <c r="C98" s="55"/>
      <c r="D98" s="55"/>
      <c r="E98" s="55"/>
      <c r="F98" s="55"/>
      <c r="G98" s="55"/>
      <c r="H98" s="55"/>
      <c r="J98" s="55"/>
      <c r="K98" s="55"/>
      <c r="L98" s="55"/>
      <c r="M98" s="55"/>
      <c r="N98" s="55"/>
      <c r="O98" s="55"/>
      <c r="P98" s="55"/>
      <c r="Q98" s="55"/>
      <c r="S98" s="37"/>
      <c r="T98" s="38"/>
      <c r="U98" s="38"/>
      <c r="V98" s="38"/>
      <c r="W98" s="38"/>
      <c r="X98" s="38"/>
      <c r="Y98" s="39"/>
    </row>
    <row r="99" spans="2:25" ht="21" customHeight="1" x14ac:dyDescent="0.25">
      <c r="B99" s="55"/>
      <c r="C99" s="55"/>
      <c r="D99" s="55"/>
      <c r="E99" s="55"/>
      <c r="F99" s="55"/>
      <c r="G99" s="55"/>
      <c r="H99" s="55"/>
      <c r="J99" s="55"/>
      <c r="K99" s="55"/>
      <c r="L99" s="55"/>
      <c r="M99" s="55"/>
      <c r="N99" s="55"/>
      <c r="O99" s="55"/>
      <c r="P99" s="55"/>
      <c r="Q99" s="55"/>
      <c r="S99" s="37"/>
      <c r="T99" s="38"/>
      <c r="U99" s="38"/>
      <c r="V99" s="38"/>
      <c r="W99" s="38"/>
      <c r="X99" s="38"/>
      <c r="Y99" s="39"/>
    </row>
    <row r="100" spans="2:25" ht="21" customHeight="1" x14ac:dyDescent="0.25">
      <c r="B100" s="55"/>
      <c r="C100" s="55"/>
      <c r="D100" s="55"/>
      <c r="E100" s="55"/>
      <c r="F100" s="55"/>
      <c r="G100" s="55"/>
      <c r="H100" s="55"/>
      <c r="J100" s="55"/>
      <c r="K100" s="55"/>
      <c r="L100" s="55"/>
      <c r="M100" s="55"/>
      <c r="N100" s="55"/>
      <c r="O100" s="55"/>
      <c r="P100" s="55"/>
      <c r="Q100" s="55"/>
      <c r="S100" s="40"/>
      <c r="T100" s="41"/>
      <c r="U100" s="41"/>
      <c r="V100" s="41"/>
      <c r="W100" s="41"/>
      <c r="X100" s="41"/>
      <c r="Y100" s="42"/>
    </row>
    <row r="101" spans="2:25" ht="48" customHeight="1" x14ac:dyDescent="0.25">
      <c r="B101" s="56"/>
      <c r="C101" s="56"/>
      <c r="D101" s="56"/>
      <c r="E101" s="56"/>
      <c r="F101" s="56"/>
      <c r="G101" s="56"/>
      <c r="H101" s="56"/>
      <c r="J101" s="57"/>
      <c r="K101" s="58"/>
      <c r="L101" s="58"/>
      <c r="M101" s="58"/>
      <c r="N101" s="58"/>
      <c r="O101" s="58"/>
      <c r="P101" s="58"/>
      <c r="Q101" s="59"/>
      <c r="S101" s="43"/>
      <c r="T101" s="44"/>
      <c r="U101" s="44"/>
      <c r="V101" s="44"/>
      <c r="W101" s="44"/>
      <c r="X101" s="44"/>
      <c r="Y101" s="45"/>
    </row>
    <row r="102" spans="2:25" ht="48" customHeight="1" x14ac:dyDescent="0.25">
      <c r="B102" s="56"/>
      <c r="C102" s="56"/>
      <c r="D102" s="56"/>
      <c r="E102" s="56"/>
      <c r="F102" s="56"/>
      <c r="G102" s="56"/>
      <c r="H102" s="56"/>
      <c r="J102" s="60"/>
      <c r="K102" s="61"/>
      <c r="L102" s="61"/>
      <c r="M102" s="61"/>
      <c r="N102" s="61"/>
      <c r="O102" s="61"/>
      <c r="P102" s="61"/>
      <c r="Q102" s="62"/>
      <c r="S102" s="46"/>
      <c r="T102" s="47"/>
      <c r="U102" s="47"/>
      <c r="V102" s="47"/>
      <c r="W102" s="47"/>
      <c r="X102" s="47"/>
      <c r="Y102" s="48"/>
    </row>
    <row r="103" spans="2:25" ht="21" customHeight="1" x14ac:dyDescent="0.25"/>
    <row r="104" spans="2:25" ht="21" customHeight="1" x14ac:dyDescent="0.25">
      <c r="B104" s="34"/>
      <c r="C104" s="35"/>
      <c r="D104" s="35"/>
      <c r="E104" s="35"/>
      <c r="F104" s="35"/>
      <c r="G104" s="35"/>
      <c r="H104" s="36"/>
      <c r="J104" s="34"/>
      <c r="K104" s="35"/>
      <c r="L104" s="35"/>
      <c r="M104" s="35"/>
      <c r="N104" s="35"/>
      <c r="O104" s="35"/>
      <c r="P104" s="35"/>
      <c r="Q104" s="36"/>
      <c r="S104" s="34"/>
      <c r="T104" s="35"/>
      <c r="U104" s="35"/>
      <c r="V104" s="35"/>
      <c r="W104" s="35"/>
      <c r="X104" s="35"/>
      <c r="Y104" s="36"/>
    </row>
    <row r="105" spans="2:25" ht="21" customHeight="1" x14ac:dyDescent="0.25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5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5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5">
      <c r="B108" s="37"/>
      <c r="C108" s="38"/>
      <c r="D108" s="38"/>
      <c r="E108" s="38"/>
      <c r="F108" s="38"/>
      <c r="G108" s="38"/>
      <c r="H108" s="39"/>
      <c r="J108" s="37"/>
      <c r="K108" s="38"/>
      <c r="L108" s="38"/>
      <c r="M108" s="38"/>
      <c r="N108" s="38"/>
      <c r="O108" s="38"/>
      <c r="P108" s="38"/>
      <c r="Q108" s="39"/>
      <c r="S108" s="37"/>
      <c r="T108" s="38"/>
      <c r="U108" s="38"/>
      <c r="V108" s="38"/>
      <c r="W108" s="38"/>
      <c r="X108" s="38"/>
      <c r="Y108" s="39"/>
    </row>
    <row r="109" spans="2:25" x14ac:dyDescent="0.25">
      <c r="B109" s="37"/>
      <c r="C109" s="38"/>
      <c r="D109" s="38"/>
      <c r="E109" s="38"/>
      <c r="F109" s="38"/>
      <c r="G109" s="38"/>
      <c r="H109" s="39"/>
      <c r="J109" s="37"/>
      <c r="K109" s="38"/>
      <c r="L109" s="38"/>
      <c r="M109" s="38"/>
      <c r="N109" s="38"/>
      <c r="O109" s="38"/>
      <c r="P109" s="38"/>
      <c r="Q109" s="39"/>
      <c r="S109" s="37"/>
      <c r="T109" s="38"/>
      <c r="U109" s="38"/>
      <c r="V109" s="38"/>
      <c r="W109" s="38"/>
      <c r="X109" s="38"/>
      <c r="Y109" s="39"/>
    </row>
    <row r="110" spans="2:25" x14ac:dyDescent="0.25">
      <c r="B110" s="37"/>
      <c r="C110" s="38"/>
      <c r="D110" s="38"/>
      <c r="E110" s="38"/>
      <c r="F110" s="38"/>
      <c r="G110" s="38"/>
      <c r="H110" s="39"/>
      <c r="J110" s="37"/>
      <c r="K110" s="38"/>
      <c r="L110" s="38"/>
      <c r="M110" s="38"/>
      <c r="N110" s="38"/>
      <c r="O110" s="38"/>
      <c r="P110" s="38"/>
      <c r="Q110" s="39"/>
      <c r="S110" s="37"/>
      <c r="T110" s="38"/>
      <c r="U110" s="38"/>
      <c r="V110" s="38"/>
      <c r="W110" s="38"/>
      <c r="X110" s="38"/>
      <c r="Y110" s="39"/>
    </row>
    <row r="111" spans="2:25" ht="21" customHeight="1" x14ac:dyDescent="0.25">
      <c r="B111" s="37"/>
      <c r="C111" s="38"/>
      <c r="D111" s="38"/>
      <c r="E111" s="38"/>
      <c r="F111" s="38"/>
      <c r="G111" s="38"/>
      <c r="H111" s="39"/>
      <c r="J111" s="37"/>
      <c r="K111" s="38"/>
      <c r="L111" s="38"/>
      <c r="M111" s="38"/>
      <c r="N111" s="38"/>
      <c r="O111" s="38"/>
      <c r="P111" s="38"/>
      <c r="Q111" s="39"/>
      <c r="S111" s="37"/>
      <c r="T111" s="38"/>
      <c r="U111" s="38"/>
      <c r="V111" s="38"/>
      <c r="W111" s="38"/>
      <c r="X111" s="38"/>
      <c r="Y111" s="39"/>
    </row>
    <row r="112" spans="2:25" ht="21" customHeight="1" x14ac:dyDescent="0.25">
      <c r="B112" s="37"/>
      <c r="C112" s="38"/>
      <c r="D112" s="38"/>
      <c r="E112" s="38"/>
      <c r="F112" s="38"/>
      <c r="G112" s="38"/>
      <c r="H112" s="39"/>
      <c r="J112" s="37"/>
      <c r="K112" s="38"/>
      <c r="L112" s="38"/>
      <c r="M112" s="38"/>
      <c r="N112" s="38"/>
      <c r="O112" s="38"/>
      <c r="P112" s="38"/>
      <c r="Q112" s="39"/>
      <c r="S112" s="37"/>
      <c r="T112" s="38"/>
      <c r="U112" s="38"/>
      <c r="V112" s="38"/>
      <c r="W112" s="38"/>
      <c r="X112" s="38"/>
      <c r="Y112" s="39"/>
    </row>
    <row r="113" spans="2:25" ht="21" customHeight="1" x14ac:dyDescent="0.25">
      <c r="B113" s="40"/>
      <c r="C113" s="41"/>
      <c r="D113" s="41"/>
      <c r="E113" s="41"/>
      <c r="F113" s="41"/>
      <c r="G113" s="41"/>
      <c r="H113" s="42"/>
      <c r="J113" s="40"/>
      <c r="K113" s="41"/>
      <c r="L113" s="41"/>
      <c r="M113" s="41"/>
      <c r="N113" s="41"/>
      <c r="O113" s="41"/>
      <c r="P113" s="41"/>
      <c r="Q113" s="42"/>
      <c r="S113" s="40"/>
      <c r="T113" s="41"/>
      <c r="U113" s="41"/>
      <c r="V113" s="41"/>
      <c r="W113" s="41"/>
      <c r="X113" s="41"/>
      <c r="Y113" s="42"/>
    </row>
    <row r="114" spans="2:25" ht="48" customHeight="1" x14ac:dyDescent="0.25">
      <c r="B114" s="43"/>
      <c r="C114" s="44"/>
      <c r="D114" s="44"/>
      <c r="E114" s="44"/>
      <c r="F114" s="44"/>
      <c r="G114" s="44"/>
      <c r="H114" s="45"/>
      <c r="J114" s="49"/>
      <c r="K114" s="50"/>
      <c r="L114" s="50"/>
      <c r="M114" s="50"/>
      <c r="N114" s="50"/>
      <c r="O114" s="50"/>
      <c r="P114" s="50"/>
      <c r="Q114" s="51"/>
      <c r="S114" s="43"/>
      <c r="T114" s="44"/>
      <c r="U114" s="44"/>
      <c r="V114" s="44"/>
      <c r="W114" s="44"/>
      <c r="X114" s="44"/>
      <c r="Y114" s="45"/>
    </row>
    <row r="115" spans="2:25" ht="48" customHeight="1" x14ac:dyDescent="0.25">
      <c r="B115" s="46"/>
      <c r="C115" s="47"/>
      <c r="D115" s="47"/>
      <c r="E115" s="47"/>
      <c r="F115" s="47"/>
      <c r="G115" s="47"/>
      <c r="H115" s="48"/>
      <c r="J115" s="52"/>
      <c r="K115" s="53"/>
      <c r="L115" s="53"/>
      <c r="M115" s="53"/>
      <c r="N115" s="53"/>
      <c r="O115" s="53"/>
      <c r="P115" s="53"/>
      <c r="Q115" s="54"/>
      <c r="S115" s="46"/>
      <c r="T115" s="47"/>
      <c r="U115" s="47"/>
      <c r="V115" s="47"/>
      <c r="W115" s="47"/>
      <c r="X115" s="47"/>
      <c r="Y115" s="48"/>
    </row>
    <row r="116" spans="2:25" ht="24" customHeight="1" x14ac:dyDescent="0.25"/>
    <row r="118" spans="2:25" x14ac:dyDescent="0.25">
      <c r="E118" s="12" t="s">
        <v>28</v>
      </c>
      <c r="F118" s="31"/>
      <c r="G118" s="31"/>
      <c r="H118" s="31"/>
      <c r="I118" s="31"/>
      <c r="J118" s="31"/>
      <c r="Q118" s="12" t="s">
        <v>29</v>
      </c>
      <c r="R118" s="31"/>
      <c r="S118" s="31"/>
      <c r="T118" s="31"/>
      <c r="U118" s="31"/>
      <c r="V118" s="31"/>
      <c r="W118" s="31"/>
    </row>
    <row r="119" spans="2:25" ht="23.25" x14ac:dyDescent="0.25">
      <c r="E119" s="12" t="s">
        <v>30</v>
      </c>
      <c r="F119" s="32"/>
      <c r="G119" s="32"/>
      <c r="H119" s="32"/>
      <c r="I119" s="32"/>
      <c r="J119" s="32"/>
      <c r="K119" s="2" t="s">
        <v>31</v>
      </c>
      <c r="Q119" s="12" t="s">
        <v>30</v>
      </c>
      <c r="R119" s="31"/>
      <c r="S119" s="31"/>
      <c r="T119" s="31"/>
      <c r="U119" s="31"/>
      <c r="V119" s="31"/>
      <c r="W119" s="31"/>
      <c r="X119" s="2" t="s">
        <v>31</v>
      </c>
    </row>
    <row r="120" spans="2:25" ht="23.25" x14ac:dyDescent="0.25">
      <c r="E120" s="12" t="s">
        <v>32</v>
      </c>
      <c r="F120" s="32"/>
      <c r="G120" s="32"/>
      <c r="H120" s="32"/>
      <c r="I120" s="32"/>
      <c r="J120" s="32"/>
      <c r="Q120" s="33"/>
      <c r="R120" s="33"/>
      <c r="S120" s="33"/>
      <c r="T120" s="33"/>
      <c r="U120" s="33"/>
      <c r="V120" s="33"/>
      <c r="W120" s="33"/>
      <c r="X120" s="33"/>
    </row>
    <row r="121" spans="2:25" ht="23.25" x14ac:dyDescent="0.25">
      <c r="E121" s="12" t="s">
        <v>33</v>
      </c>
      <c r="F121" s="28"/>
      <c r="G121" s="28"/>
      <c r="H121" s="28"/>
      <c r="I121" s="28"/>
      <c r="J121" s="28"/>
      <c r="Q121" s="12" t="s">
        <v>33</v>
      </c>
      <c r="R121" s="29"/>
      <c r="S121" s="29"/>
      <c r="T121" s="29"/>
      <c r="U121" s="29"/>
      <c r="V121" s="29"/>
      <c r="W121" s="29"/>
    </row>
    <row r="122" spans="2:25" ht="23.25" x14ac:dyDescent="0.25">
      <c r="E122" s="12" t="s">
        <v>34</v>
      </c>
      <c r="F122" s="30"/>
      <c r="G122" s="30"/>
      <c r="H122" s="30"/>
      <c r="I122" s="30"/>
      <c r="J122" s="30"/>
    </row>
  </sheetData>
  <protectedRanges>
    <protectedRange sqref="M7 H8 V13 X20 B40:Z44 B46:Z50 B52:Z56 B61:Z66 B70 B78 B88 J78 J88 S78 S88 B91 B101 J91 J101 S91 S101 B104 B114 J104 J114 S104 S114 R118:R119 Q120 R121 F118:F122 K23:S34 K20:S21" name="ช่วง1"/>
  </protectedRanges>
  <mergeCells count="257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A35:S35"/>
    <mergeCell ref="T35:U35"/>
    <mergeCell ref="V35:W35"/>
    <mergeCell ref="X35:Z35"/>
    <mergeCell ref="A36:Z36"/>
    <mergeCell ref="B38:L38"/>
    <mergeCell ref="M38:X38"/>
    <mergeCell ref="Y38:Z38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X20:Z34"/>
    <mergeCell ref="B21:G21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47:L47"/>
    <mergeCell ref="M47:X47"/>
    <mergeCell ref="Y47:Z47"/>
    <mergeCell ref="B48:L48"/>
    <mergeCell ref="M48:X48"/>
    <mergeCell ref="Y48:Z48"/>
    <mergeCell ref="B44:L44"/>
    <mergeCell ref="Y44:Z44"/>
    <mergeCell ref="A45:Z45"/>
    <mergeCell ref="B46:L46"/>
    <mergeCell ref="M46:X46"/>
    <mergeCell ref="Y46:Z46"/>
    <mergeCell ref="M44:X44"/>
    <mergeCell ref="A51:Z51"/>
    <mergeCell ref="B52:L52"/>
    <mergeCell ref="M52:X52"/>
    <mergeCell ref="Y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60:G60"/>
    <mergeCell ref="H60:P60"/>
    <mergeCell ref="Q60:X60"/>
    <mergeCell ref="Y60:Z60"/>
    <mergeCell ref="B54:L54"/>
    <mergeCell ref="M54:X54"/>
    <mergeCell ref="Y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70:Y74"/>
    <mergeCell ref="B78:H87"/>
    <mergeCell ref="J78:Q87"/>
    <mergeCell ref="S78:Y87"/>
    <mergeCell ref="B88:H89"/>
    <mergeCell ref="J88:Q89"/>
    <mergeCell ref="S88:Y89"/>
    <mergeCell ref="B65:G65"/>
    <mergeCell ref="H65:P65"/>
    <mergeCell ref="Q65:X65"/>
    <mergeCell ref="Y65:Z65"/>
    <mergeCell ref="B66:G66"/>
    <mergeCell ref="H66:P66"/>
    <mergeCell ref="Q66:X66"/>
    <mergeCell ref="Y66:Z66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</mergeCells>
  <dataValidations count="3">
    <dataValidation type="whole" operator="greaterThanOrEqual" allowBlank="1" showInputMessage="1" showErrorMessage="1" error="กรุณากรอกข้อมูลเป็นตัวเลข" sqref="R24:S24 R34:S34 O24:P24 L24:M24 O22:P22 L34:M34 O34:P34 R22:S22 L22:M22 K22:K34 K20:S20 N22:N34 Q22:Q34" xr:uid="{B7269266-D851-426A-B032-767D4F31CD93}">
      <formula1>0</formula1>
    </dataValidation>
    <dataValidation type="decimal" allowBlank="1" showInputMessage="1" showErrorMessage="1" error="กรุณากรอกข้อมูลเป็นตัวเลข" sqref="V13" xr:uid="{90F4FE24-793E-40BB-B409-E51C68CE1270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8862B09E-C32C-4955-A571-7DFFE8B11BC0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DAB314-0B08-4214-AB39-E965AE917C86}">
          <x14:formula1>
            <xm:f>LIST!$E$2:$E$9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81A9BBCB-51A7-42DE-A351-AA7F01D3A6C2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9E405FA3-62FB-485C-A333-816B823D54F1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775AAEA7-6AB0-4FAB-8CDA-326B3C961B51}">
          <x14:formula1>
            <xm:f>LIST!$G$2:$G$10</xm:f>
          </x14:formula1>
          <xm:sqref>B61:B66 C61:G64 C66:G66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28AFC-6A98-4EBA-A1EC-471B26BFA936}">
  <sheetPr>
    <tabColor rgb="FF00B0F0"/>
  </sheetPr>
  <dimension ref="A1:Z122"/>
  <sheetViews>
    <sheetView view="pageBreakPreview" topLeftCell="A67" zoomScaleNormal="85" zoomScaleSheetLayoutView="100" workbookViewId="0">
      <selection activeCell="O8" sqref="O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9" t="s">
        <v>67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21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139" t="s">
        <v>68</v>
      </c>
      <c r="K2" s="139"/>
      <c r="L2" s="139"/>
      <c r="M2" s="139"/>
      <c r="N2" s="139"/>
      <c r="O2" s="139"/>
      <c r="P2" s="139"/>
      <c r="Q2" s="139"/>
      <c r="R2" s="27"/>
      <c r="S2" s="27"/>
      <c r="T2" s="27"/>
      <c r="U2" s="27"/>
      <c r="V2" s="27"/>
      <c r="W2" s="27"/>
      <c r="X2" s="27"/>
      <c r="Y2" s="27"/>
      <c r="Z2" s="27"/>
    </row>
    <row r="3" spans="1:26" ht="21" customHeight="1" x14ac:dyDescent="0.25">
      <c r="A3" s="140" t="s">
        <v>91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21" customHeight="1" x14ac:dyDescent="0.25">
      <c r="A4" s="139" t="s">
        <v>70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69</v>
      </c>
      <c r="L7" s="6"/>
      <c r="M7" s="141"/>
      <c r="N7" s="142"/>
      <c r="O7" s="142"/>
      <c r="P7" s="143"/>
    </row>
    <row r="8" spans="1:26" ht="21" customHeight="1" x14ac:dyDescent="0.25">
      <c r="A8" s="5" t="s">
        <v>14</v>
      </c>
      <c r="G8" s="6"/>
      <c r="H8" s="141"/>
      <c r="I8" s="142"/>
      <c r="J8" s="143"/>
    </row>
    <row r="9" spans="1:26" ht="10.15" customHeight="1" x14ac:dyDescent="0.25"/>
    <row r="10" spans="1:26" s="4" customFormat="1" ht="30" customHeight="1" x14ac:dyDescent="0.25">
      <c r="A10" s="79" t="s">
        <v>5</v>
      </c>
      <c r="B10" s="79" t="s">
        <v>10</v>
      </c>
      <c r="C10" s="79"/>
      <c r="D10" s="79"/>
      <c r="E10" s="79"/>
      <c r="F10" s="79"/>
      <c r="G10" s="79"/>
      <c r="H10" s="79"/>
      <c r="I10" s="79"/>
      <c r="J10" s="79"/>
      <c r="K10" s="79" t="s">
        <v>11</v>
      </c>
      <c r="L10" s="79"/>
      <c r="M10" s="79"/>
      <c r="N10" s="79"/>
      <c r="O10" s="79"/>
      <c r="P10" s="79"/>
      <c r="Q10" s="79"/>
      <c r="R10" s="79"/>
      <c r="S10" s="79" t="s">
        <v>4</v>
      </c>
      <c r="T10" s="79"/>
      <c r="U10" s="79"/>
      <c r="V10" s="79"/>
      <c r="W10" s="79"/>
      <c r="X10" s="79"/>
      <c r="Y10" s="79"/>
      <c r="Z10" s="79"/>
    </row>
    <row r="11" spans="1:26" s="4" customFormat="1" ht="30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 t="s">
        <v>1</v>
      </c>
      <c r="L11" s="79"/>
      <c r="M11" s="79"/>
      <c r="N11" s="79" t="s">
        <v>2</v>
      </c>
      <c r="O11" s="79"/>
      <c r="P11" s="79"/>
      <c r="Q11" s="79" t="s">
        <v>3</v>
      </c>
      <c r="R11" s="79"/>
      <c r="S11" s="79" t="s">
        <v>1</v>
      </c>
      <c r="T11" s="79"/>
      <c r="U11" s="79"/>
      <c r="V11" s="79" t="s">
        <v>2</v>
      </c>
      <c r="W11" s="79"/>
      <c r="X11" s="79"/>
      <c r="Y11" s="79" t="s">
        <v>3</v>
      </c>
      <c r="Z11" s="79"/>
    </row>
    <row r="12" spans="1:26" ht="24" customHeight="1" x14ac:dyDescent="0.25">
      <c r="A12" s="124" t="s">
        <v>97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6"/>
    </row>
    <row r="13" spans="1:26" ht="24" customHeight="1" x14ac:dyDescent="0.25">
      <c r="A13" s="14">
        <v>1</v>
      </c>
      <c r="B13" s="127" t="s">
        <v>71</v>
      </c>
      <c r="C13" s="127"/>
      <c r="D13" s="127"/>
      <c r="E13" s="127"/>
      <c r="F13" s="127"/>
      <c r="G13" s="127"/>
      <c r="H13" s="127"/>
      <c r="I13" s="127"/>
      <c r="J13" s="127"/>
      <c r="K13" s="128">
        <v>200000</v>
      </c>
      <c r="L13" s="128"/>
      <c r="M13" s="128"/>
      <c r="N13" s="129">
        <f>Q34</f>
        <v>0</v>
      </c>
      <c r="O13" s="129"/>
      <c r="P13" s="129"/>
      <c r="Q13" s="130">
        <f>V35</f>
        <v>0</v>
      </c>
      <c r="R13" s="130"/>
      <c r="S13" s="131">
        <v>622000</v>
      </c>
      <c r="T13" s="132"/>
      <c r="U13" s="133"/>
      <c r="V13" s="134"/>
      <c r="W13" s="135"/>
      <c r="X13" s="136"/>
      <c r="Y13" s="137">
        <f>V13/S13*100</f>
        <v>0</v>
      </c>
      <c r="Z13" s="138"/>
    </row>
    <row r="14" spans="1:26" s="4" customFormat="1" ht="24" customHeight="1" x14ac:dyDescent="0.25">
      <c r="A14" s="117" t="s">
        <v>15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9"/>
      <c r="Q14" s="120">
        <f>V35</f>
        <v>0</v>
      </c>
      <c r="R14" s="120"/>
      <c r="S14" s="121">
        <f>SUM(S13)</f>
        <v>622000</v>
      </c>
      <c r="T14" s="121"/>
      <c r="U14" s="121"/>
      <c r="V14" s="121">
        <f>SUM(V13)</f>
        <v>0</v>
      </c>
      <c r="W14" s="121"/>
      <c r="X14" s="121"/>
      <c r="Y14" s="122">
        <f>V14/S14*100</f>
        <v>0</v>
      </c>
      <c r="Z14" s="122"/>
    </row>
    <row r="15" spans="1:26" ht="9.9499999999999993" customHeight="1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23" t="s">
        <v>5</v>
      </c>
      <c r="B18" s="115" t="s">
        <v>12</v>
      </c>
      <c r="C18" s="115"/>
      <c r="D18" s="115"/>
      <c r="E18" s="115"/>
      <c r="F18" s="115"/>
      <c r="G18" s="115"/>
      <c r="H18" s="115" t="s">
        <v>16</v>
      </c>
      <c r="I18" s="115"/>
      <c r="J18" s="115"/>
      <c r="K18" s="115" t="s">
        <v>13</v>
      </c>
      <c r="L18" s="115"/>
      <c r="M18" s="115"/>
      <c r="N18" s="115" t="s">
        <v>17</v>
      </c>
      <c r="O18" s="115"/>
      <c r="P18" s="115"/>
      <c r="Q18" s="115" t="s">
        <v>18</v>
      </c>
      <c r="R18" s="115"/>
      <c r="S18" s="115"/>
      <c r="T18" s="115" t="s">
        <v>19</v>
      </c>
      <c r="U18" s="115"/>
      <c r="V18" s="113" t="s">
        <v>7</v>
      </c>
      <c r="W18" s="113"/>
      <c r="X18" s="115" t="s">
        <v>8</v>
      </c>
      <c r="Y18" s="115"/>
      <c r="Z18" s="115"/>
    </row>
    <row r="19" spans="1:26" ht="24" customHeight="1" x14ac:dyDescent="0.25">
      <c r="A19" s="116" t="s">
        <v>110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s="21" customFormat="1" ht="24" customHeight="1" x14ac:dyDescent="0.25">
      <c r="A20" s="26" t="s">
        <v>72</v>
      </c>
      <c r="B20" s="96" t="s">
        <v>100</v>
      </c>
      <c r="C20" s="96"/>
      <c r="D20" s="96"/>
      <c r="E20" s="96"/>
      <c r="F20" s="96"/>
      <c r="G20" s="96"/>
      <c r="H20" s="97">
        <v>1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8">
        <v>5</v>
      </c>
      <c r="U20" s="98"/>
      <c r="V20" s="95">
        <f>(T20*((K20*0)+(N20*50)+(Q20*100)))/(H20*100)</f>
        <v>0</v>
      </c>
      <c r="W20" s="95"/>
      <c r="X20" s="99"/>
      <c r="Y20" s="99"/>
      <c r="Z20" s="99"/>
    </row>
    <row r="21" spans="1:26" s="20" customFormat="1" ht="24" customHeight="1" x14ac:dyDescent="0.25">
      <c r="A21" s="24" t="s">
        <v>73</v>
      </c>
      <c r="B21" s="100" t="s">
        <v>101</v>
      </c>
      <c r="C21" s="100"/>
      <c r="D21" s="100"/>
      <c r="E21" s="100"/>
      <c r="F21" s="100"/>
      <c r="G21" s="100"/>
      <c r="H21" s="106">
        <v>1</v>
      </c>
      <c r="I21" s="106"/>
      <c r="J21" s="106"/>
      <c r="K21" s="110" t="str">
        <f>IF(K25=$H$25,"1",IF(K25&lt;$H$25,"0"))</f>
        <v>0</v>
      </c>
      <c r="L21" s="111"/>
      <c r="M21" s="111"/>
      <c r="N21" s="110" t="str">
        <f>IF(N25=$H$25,"1",IF(N25&lt;$H$25,"0"))</f>
        <v>0</v>
      </c>
      <c r="O21" s="111"/>
      <c r="P21" s="111"/>
      <c r="Q21" s="110" t="str">
        <f>IF(Q25=$H$25,"1",IF(Q25&lt;$H$25,"0"))</f>
        <v>0</v>
      </c>
      <c r="R21" s="111"/>
      <c r="S21" s="111"/>
      <c r="T21" s="108">
        <v>20</v>
      </c>
      <c r="U21" s="108"/>
      <c r="V21" s="109">
        <f>SUM(V22:W25)</f>
        <v>0</v>
      </c>
      <c r="W21" s="109"/>
      <c r="X21" s="99"/>
      <c r="Y21" s="99"/>
      <c r="Z21" s="99"/>
    </row>
    <row r="22" spans="1:26" s="22" customFormat="1" ht="24" customHeight="1" x14ac:dyDescent="0.25">
      <c r="A22" s="25" t="s">
        <v>74</v>
      </c>
      <c r="B22" s="112" t="s">
        <v>102</v>
      </c>
      <c r="C22" s="112"/>
      <c r="D22" s="112"/>
      <c r="E22" s="112"/>
      <c r="F22" s="112"/>
      <c r="G22" s="112"/>
      <c r="H22" s="103">
        <v>1</v>
      </c>
      <c r="I22" s="103"/>
      <c r="J22" s="103"/>
      <c r="K22" s="114"/>
      <c r="L22" s="114"/>
      <c r="M22" s="114"/>
      <c r="N22" s="114"/>
      <c r="O22" s="114"/>
      <c r="P22" s="114"/>
      <c r="Q22" s="114"/>
      <c r="R22" s="114"/>
      <c r="S22" s="114"/>
      <c r="T22" s="104">
        <v>5</v>
      </c>
      <c r="U22" s="104"/>
      <c r="V22" s="101">
        <f>(T22*((K22*0)+(N22*50)+(Q22*100)))/(H22*100)</f>
        <v>0</v>
      </c>
      <c r="W22" s="101"/>
      <c r="X22" s="99"/>
      <c r="Y22" s="99"/>
      <c r="Z22" s="99"/>
    </row>
    <row r="23" spans="1:26" s="22" customFormat="1" ht="24" customHeight="1" x14ac:dyDescent="0.25">
      <c r="A23" s="25" t="s">
        <v>75</v>
      </c>
      <c r="B23" s="102" t="s">
        <v>103</v>
      </c>
      <c r="C23" s="102"/>
      <c r="D23" s="102"/>
      <c r="E23" s="102"/>
      <c r="F23" s="102"/>
      <c r="G23" s="102"/>
      <c r="H23" s="103">
        <v>1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>
        <v>5</v>
      </c>
      <c r="U23" s="104"/>
      <c r="V23" s="101">
        <f>(T23*((K23*0)+(N23*50)+(Q23*100)))/(H23*100)</f>
        <v>0</v>
      </c>
      <c r="W23" s="101"/>
      <c r="X23" s="99"/>
      <c r="Y23" s="99"/>
      <c r="Z23" s="99"/>
    </row>
    <row r="24" spans="1:26" s="22" customFormat="1" ht="24" customHeight="1" x14ac:dyDescent="0.25">
      <c r="A24" s="25" t="s">
        <v>76</v>
      </c>
      <c r="B24" s="102" t="s">
        <v>104</v>
      </c>
      <c r="C24" s="102"/>
      <c r="D24" s="102"/>
      <c r="E24" s="102"/>
      <c r="F24" s="102"/>
      <c r="G24" s="102"/>
      <c r="H24" s="103">
        <v>1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4">
        <v>5</v>
      </c>
      <c r="U24" s="104"/>
      <c r="V24" s="101">
        <f>(T24*((K24*0)+(N24*50)+(Q24*100)))/(H24*100)</f>
        <v>0</v>
      </c>
      <c r="W24" s="101"/>
      <c r="X24" s="99"/>
      <c r="Y24" s="99"/>
      <c r="Z24" s="99"/>
    </row>
    <row r="25" spans="1:26" s="22" customFormat="1" ht="24" customHeight="1" x14ac:dyDescent="0.25">
      <c r="A25" s="25" t="s">
        <v>77</v>
      </c>
      <c r="B25" s="102" t="s">
        <v>85</v>
      </c>
      <c r="C25" s="102"/>
      <c r="D25" s="102"/>
      <c r="E25" s="102"/>
      <c r="F25" s="102"/>
      <c r="G25" s="102"/>
      <c r="H25" s="103">
        <f>$K$13</f>
        <v>200000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4">
        <v>5</v>
      </c>
      <c r="U25" s="104"/>
      <c r="V25" s="101">
        <f>(T25*((K25*0)+(N25*50)+(Q25*100)))/(H25*100)</f>
        <v>0</v>
      </c>
      <c r="W25" s="101"/>
      <c r="X25" s="99"/>
      <c r="Y25" s="99"/>
      <c r="Z25" s="99"/>
    </row>
    <row r="26" spans="1:26" s="20" customFormat="1" ht="24" customHeight="1" x14ac:dyDescent="0.25">
      <c r="A26" s="24" t="s">
        <v>78</v>
      </c>
      <c r="B26" s="100" t="s">
        <v>105</v>
      </c>
      <c r="C26" s="100"/>
      <c r="D26" s="100"/>
      <c r="E26" s="100"/>
      <c r="F26" s="100"/>
      <c r="G26" s="100"/>
      <c r="H26" s="106">
        <f>$K$13</f>
        <v>200000</v>
      </c>
      <c r="I26" s="106"/>
      <c r="J26" s="106"/>
      <c r="K26" s="107">
        <f>K30</f>
        <v>0</v>
      </c>
      <c r="L26" s="107"/>
      <c r="M26" s="107"/>
      <c r="N26" s="107">
        <f>N30</f>
        <v>0</v>
      </c>
      <c r="O26" s="107"/>
      <c r="P26" s="107"/>
      <c r="Q26" s="107">
        <f>Q30</f>
        <v>0</v>
      </c>
      <c r="R26" s="107"/>
      <c r="S26" s="107"/>
      <c r="T26" s="108">
        <v>40</v>
      </c>
      <c r="U26" s="108"/>
      <c r="V26" s="109">
        <f>SUM(V27:W30)</f>
        <v>0</v>
      </c>
      <c r="W26" s="109"/>
      <c r="X26" s="99"/>
      <c r="Y26" s="99"/>
      <c r="Z26" s="99"/>
    </row>
    <row r="27" spans="1:26" s="22" customFormat="1" ht="24" customHeight="1" x14ac:dyDescent="0.25">
      <c r="A27" s="25" t="s">
        <v>79</v>
      </c>
      <c r="B27" s="102" t="s">
        <v>86</v>
      </c>
      <c r="C27" s="102"/>
      <c r="D27" s="102"/>
      <c r="E27" s="102"/>
      <c r="F27" s="102"/>
      <c r="G27" s="102"/>
      <c r="H27" s="103">
        <f>$K$13</f>
        <v>200000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4">
        <v>10</v>
      </c>
      <c r="U27" s="104"/>
      <c r="V27" s="101">
        <f t="shared" ref="V27:V34" si="0">(T27*((K27*0)+(N27*50)+(Q27*100)))/(H27*100)</f>
        <v>0</v>
      </c>
      <c r="W27" s="101"/>
      <c r="X27" s="99"/>
      <c r="Y27" s="99"/>
      <c r="Z27" s="99"/>
    </row>
    <row r="28" spans="1:26" s="22" customFormat="1" ht="24" customHeight="1" x14ac:dyDescent="0.25">
      <c r="A28" s="25" t="s">
        <v>80</v>
      </c>
      <c r="B28" s="105" t="s">
        <v>106</v>
      </c>
      <c r="C28" s="105"/>
      <c r="D28" s="105"/>
      <c r="E28" s="105"/>
      <c r="F28" s="105"/>
      <c r="G28" s="105"/>
      <c r="H28" s="103">
        <f t="shared" ref="H28:H30" si="1">$K$13</f>
        <v>200000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4">
        <v>10</v>
      </c>
      <c r="U28" s="104"/>
      <c r="V28" s="101">
        <f t="shared" si="0"/>
        <v>0</v>
      </c>
      <c r="W28" s="101"/>
      <c r="X28" s="99"/>
      <c r="Y28" s="99"/>
      <c r="Z28" s="99"/>
    </row>
    <row r="29" spans="1:26" s="22" customFormat="1" ht="24" customHeight="1" x14ac:dyDescent="0.25">
      <c r="A29" s="25">
        <v>3.3</v>
      </c>
      <c r="B29" s="102" t="s">
        <v>107</v>
      </c>
      <c r="C29" s="102"/>
      <c r="D29" s="102"/>
      <c r="E29" s="102"/>
      <c r="F29" s="102"/>
      <c r="G29" s="102"/>
      <c r="H29" s="103">
        <f t="shared" si="1"/>
        <v>200000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4">
        <v>10</v>
      </c>
      <c r="U29" s="104"/>
      <c r="V29" s="101">
        <f t="shared" si="0"/>
        <v>0</v>
      </c>
      <c r="W29" s="101"/>
      <c r="X29" s="99"/>
      <c r="Y29" s="99"/>
      <c r="Z29" s="99"/>
    </row>
    <row r="30" spans="1:26" s="22" customFormat="1" ht="24" customHeight="1" x14ac:dyDescent="0.25">
      <c r="A30" s="25">
        <v>3.4</v>
      </c>
      <c r="B30" s="102" t="s">
        <v>87</v>
      </c>
      <c r="C30" s="102"/>
      <c r="D30" s="102"/>
      <c r="E30" s="102"/>
      <c r="F30" s="102"/>
      <c r="G30" s="102"/>
      <c r="H30" s="103">
        <f t="shared" si="1"/>
        <v>200000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>
        <v>10</v>
      </c>
      <c r="U30" s="104"/>
      <c r="V30" s="101">
        <f t="shared" si="0"/>
        <v>0</v>
      </c>
      <c r="W30" s="101"/>
      <c r="X30" s="99"/>
      <c r="Y30" s="99"/>
      <c r="Z30" s="99"/>
    </row>
    <row r="31" spans="1:26" s="21" customFormat="1" ht="72" customHeight="1" x14ac:dyDescent="0.25">
      <c r="A31" s="26" t="s">
        <v>81</v>
      </c>
      <c r="B31" s="96" t="s">
        <v>88</v>
      </c>
      <c r="C31" s="96"/>
      <c r="D31" s="96"/>
      <c r="E31" s="96"/>
      <c r="F31" s="96"/>
      <c r="G31" s="96"/>
      <c r="H31" s="97">
        <f>$K$13</f>
        <v>200000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8">
        <v>15</v>
      </c>
      <c r="U31" s="98"/>
      <c r="V31" s="95">
        <f t="shared" si="0"/>
        <v>0</v>
      </c>
      <c r="W31" s="95"/>
      <c r="X31" s="99"/>
      <c r="Y31" s="99"/>
      <c r="Z31" s="99"/>
    </row>
    <row r="32" spans="1:26" s="21" customFormat="1" ht="48" customHeight="1" x14ac:dyDescent="0.25">
      <c r="A32" s="26" t="s">
        <v>82</v>
      </c>
      <c r="B32" s="96" t="s">
        <v>89</v>
      </c>
      <c r="C32" s="96"/>
      <c r="D32" s="96"/>
      <c r="E32" s="96"/>
      <c r="F32" s="96"/>
      <c r="G32" s="96"/>
      <c r="H32" s="97">
        <f>$K$13</f>
        <v>200000</v>
      </c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8">
        <v>10</v>
      </c>
      <c r="U32" s="98"/>
      <c r="V32" s="95">
        <f t="shared" si="0"/>
        <v>0</v>
      </c>
      <c r="W32" s="95"/>
      <c r="X32" s="99"/>
      <c r="Y32" s="99"/>
      <c r="Z32" s="99"/>
    </row>
    <row r="33" spans="1:26" s="21" customFormat="1" ht="24" customHeight="1" x14ac:dyDescent="0.25">
      <c r="A33" s="26" t="s">
        <v>83</v>
      </c>
      <c r="B33" s="96" t="s">
        <v>108</v>
      </c>
      <c r="C33" s="96"/>
      <c r="D33" s="96"/>
      <c r="E33" s="96"/>
      <c r="F33" s="96"/>
      <c r="G33" s="96"/>
      <c r="H33" s="97">
        <v>80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8">
        <v>5</v>
      </c>
      <c r="U33" s="98"/>
      <c r="V33" s="95">
        <f t="shared" si="0"/>
        <v>0</v>
      </c>
      <c r="W33" s="95"/>
      <c r="X33" s="99"/>
      <c r="Y33" s="99"/>
      <c r="Z33" s="99"/>
    </row>
    <row r="34" spans="1:26" s="21" customFormat="1" ht="24" customHeight="1" x14ac:dyDescent="0.25">
      <c r="A34" s="26" t="s">
        <v>84</v>
      </c>
      <c r="B34" s="96" t="s">
        <v>109</v>
      </c>
      <c r="C34" s="96"/>
      <c r="D34" s="96"/>
      <c r="E34" s="96"/>
      <c r="F34" s="96"/>
      <c r="G34" s="96"/>
      <c r="H34" s="97">
        <v>5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8">
        <v>5</v>
      </c>
      <c r="U34" s="98"/>
      <c r="V34" s="95">
        <f t="shared" si="0"/>
        <v>0</v>
      </c>
      <c r="W34" s="95"/>
      <c r="X34" s="99"/>
      <c r="Y34" s="99"/>
      <c r="Z34" s="99"/>
    </row>
    <row r="35" spans="1:26" ht="24" customHeight="1" x14ac:dyDescent="0.25">
      <c r="A35" s="90" t="s">
        <v>9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>
        <f>SUM(T20,T21,T26,T31,T32,T33,T34)</f>
        <v>100</v>
      </c>
      <c r="U35" s="91"/>
      <c r="V35" s="92">
        <f>SUM(V20,V21,V26,V31,V32,V33,V34)</f>
        <v>0</v>
      </c>
      <c r="W35" s="92"/>
      <c r="X35" s="93"/>
      <c r="Y35" s="93"/>
      <c r="Z35" s="93"/>
    </row>
    <row r="36" spans="1:26" ht="9.9499999999999993" customHeight="1" x14ac:dyDescent="0.2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5</v>
      </c>
      <c r="B38" s="79" t="s">
        <v>20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80" t="s">
        <v>21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2"/>
      <c r="Y38" s="83" t="s">
        <v>22</v>
      </c>
      <c r="Z38" s="83"/>
    </row>
    <row r="39" spans="1:26" ht="24" customHeight="1" x14ac:dyDescent="0.25">
      <c r="A39" s="84" t="s">
        <v>23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5" t="str">
        <f>IF(B40&lt;&gt;"","2.1.1","")</f>
        <v/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56"/>
      <c r="Z40" s="56"/>
    </row>
    <row r="41" spans="1:26" ht="48" customHeight="1" x14ac:dyDescent="0.25">
      <c r="A41" s="15" t="str">
        <f>IF(B41&lt;&gt;"","2.1.2","")</f>
        <v/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56"/>
      <c r="Z41" s="56"/>
    </row>
    <row r="42" spans="1:26" ht="48" customHeight="1" x14ac:dyDescent="0.25">
      <c r="A42" s="15" t="str">
        <f>IF(B42&lt;&gt;"","2.1.3","")</f>
        <v/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56"/>
      <c r="Z42" s="56"/>
    </row>
    <row r="43" spans="1:26" ht="48" customHeight="1" x14ac:dyDescent="0.25">
      <c r="A43" s="15" t="str">
        <f>IF(B43&lt;&gt;"","2.1.4","")</f>
        <v/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3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5"/>
      <c r="Y43" s="56"/>
      <c r="Z43" s="56"/>
    </row>
    <row r="44" spans="1:26" ht="48" customHeight="1" x14ac:dyDescent="0.25">
      <c r="A44" s="15" t="str">
        <f>IF(B44&lt;&gt;"","2.1.5","")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7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9"/>
      <c r="Y44" s="76"/>
      <c r="Z44" s="77"/>
    </row>
    <row r="45" spans="1:26" ht="24" customHeight="1" x14ac:dyDescent="0.25">
      <c r="A45" s="84" t="s">
        <v>24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6"/>
    </row>
    <row r="46" spans="1:26" ht="48" customHeight="1" x14ac:dyDescent="0.25">
      <c r="A46" s="15" t="str">
        <f>IF(B46&lt;&gt;"","2.2.1","")</f>
        <v/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56"/>
      <c r="Z46" s="56"/>
    </row>
    <row r="47" spans="1:26" ht="48" customHeight="1" x14ac:dyDescent="0.25">
      <c r="A47" s="15" t="str">
        <f>IF(B47&lt;&gt;"","2.2.2","")</f>
        <v/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56"/>
      <c r="Z47" s="56"/>
    </row>
    <row r="48" spans="1:26" ht="48" customHeight="1" x14ac:dyDescent="0.25">
      <c r="A48" s="15" t="str">
        <f>IF(B48&lt;&gt;"","2.2.3","")</f>
        <v/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56"/>
      <c r="Z48" s="56"/>
    </row>
    <row r="49" spans="1:26" ht="48" customHeight="1" x14ac:dyDescent="0.25">
      <c r="A49" s="15" t="str">
        <f>IF(B49&lt;&gt;"","2.2.4","")</f>
        <v/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3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5"/>
      <c r="Y49" s="56"/>
      <c r="Z49" s="56"/>
    </row>
    <row r="50" spans="1:26" ht="48" customHeight="1" x14ac:dyDescent="0.25">
      <c r="A50" s="15" t="str">
        <f>IF(B50&lt;&gt;"","2.2.5","")</f>
        <v/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56"/>
      <c r="Z50" s="56"/>
    </row>
    <row r="51" spans="1:26" ht="24" customHeight="1" x14ac:dyDescent="0.25">
      <c r="A51" s="84" t="s">
        <v>25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6"/>
    </row>
    <row r="52" spans="1:26" ht="48" customHeight="1" x14ac:dyDescent="0.25">
      <c r="A52" s="15" t="str">
        <f>IF(B52&lt;&gt;"","2.3.1","")</f>
        <v/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56"/>
      <c r="Z52" s="56"/>
    </row>
    <row r="53" spans="1:26" ht="48" customHeight="1" x14ac:dyDescent="0.25">
      <c r="A53" s="15" t="str">
        <f>IF(B53&lt;&gt;"","2.3.2","")</f>
        <v/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56"/>
      <c r="Z53" s="56"/>
    </row>
    <row r="54" spans="1:26" ht="48" customHeight="1" x14ac:dyDescent="0.25">
      <c r="A54" s="15" t="str">
        <f>IF(B54&lt;&gt;"","2.3.3","")</f>
        <v/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56"/>
      <c r="Z54" s="56"/>
    </row>
    <row r="55" spans="1:26" ht="48" customHeight="1" x14ac:dyDescent="0.25">
      <c r="A55" s="15" t="str">
        <f>IF(B55&lt;&gt;"","2.3.4","")</f>
        <v/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3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5"/>
      <c r="Y55" s="56"/>
      <c r="Z55" s="56"/>
    </row>
    <row r="56" spans="1:26" ht="48" customHeight="1" x14ac:dyDescent="0.25">
      <c r="A56" s="15" t="str">
        <f>IF(B56&lt;&gt;"","2.3.5","")</f>
        <v/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3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5"/>
      <c r="Y56" s="56"/>
      <c r="Z56" s="56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s="11" customFormat="1" ht="60" customHeight="1" x14ac:dyDescent="0.25">
      <c r="A60" s="13" t="s">
        <v>5</v>
      </c>
      <c r="B60" s="79" t="s">
        <v>26</v>
      </c>
      <c r="C60" s="79"/>
      <c r="D60" s="79"/>
      <c r="E60" s="79"/>
      <c r="F60" s="79"/>
      <c r="G60" s="79"/>
      <c r="H60" s="79" t="s">
        <v>21</v>
      </c>
      <c r="I60" s="79"/>
      <c r="J60" s="79"/>
      <c r="K60" s="79"/>
      <c r="L60" s="79"/>
      <c r="M60" s="79"/>
      <c r="N60" s="79"/>
      <c r="O60" s="79"/>
      <c r="P60" s="79"/>
      <c r="Q60" s="80" t="s">
        <v>27</v>
      </c>
      <c r="R60" s="81"/>
      <c r="S60" s="81"/>
      <c r="T60" s="81"/>
      <c r="U60" s="81"/>
      <c r="V60" s="81"/>
      <c r="W60" s="81"/>
      <c r="X60" s="82"/>
      <c r="Y60" s="83" t="s">
        <v>22</v>
      </c>
      <c r="Z60" s="83"/>
    </row>
    <row r="61" spans="1:26" ht="72" customHeight="1" x14ac:dyDescent="0.25">
      <c r="A61" s="15" t="str">
        <f>IF(B61&lt;&gt;"","3.1","")</f>
        <v/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3"/>
      <c r="R61" s="74"/>
      <c r="S61" s="74"/>
      <c r="T61" s="74"/>
      <c r="U61" s="74"/>
      <c r="V61" s="74"/>
      <c r="W61" s="74"/>
      <c r="X61" s="75"/>
      <c r="Y61" s="56"/>
      <c r="Z61" s="56"/>
    </row>
    <row r="62" spans="1:26" ht="72" customHeight="1" x14ac:dyDescent="0.25">
      <c r="A62" s="15" t="str">
        <f>IF(B62&lt;&gt;"","3.2","")</f>
        <v/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3"/>
      <c r="R62" s="74"/>
      <c r="S62" s="74"/>
      <c r="T62" s="74"/>
      <c r="U62" s="74"/>
      <c r="V62" s="74"/>
      <c r="W62" s="74"/>
      <c r="X62" s="75"/>
      <c r="Y62" s="56"/>
      <c r="Z62" s="56"/>
    </row>
    <row r="63" spans="1:26" ht="72" customHeight="1" x14ac:dyDescent="0.25">
      <c r="A63" s="15" t="str">
        <f>IF(B63&lt;&gt;"","3.3","")</f>
        <v/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3"/>
      <c r="R63" s="74"/>
      <c r="S63" s="74"/>
      <c r="T63" s="74"/>
      <c r="U63" s="74"/>
      <c r="V63" s="74"/>
      <c r="W63" s="74"/>
      <c r="X63" s="75"/>
      <c r="Y63" s="56"/>
      <c r="Z63" s="56"/>
    </row>
    <row r="64" spans="1:26" ht="72" customHeight="1" x14ac:dyDescent="0.25">
      <c r="A64" s="15" t="str">
        <f>IF(B64&lt;&gt;"","3.4","")</f>
        <v/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3"/>
      <c r="R64" s="74"/>
      <c r="S64" s="74"/>
      <c r="T64" s="74"/>
      <c r="U64" s="74"/>
      <c r="V64" s="74"/>
      <c r="W64" s="74"/>
      <c r="X64" s="75"/>
      <c r="Y64" s="56"/>
      <c r="Z64" s="56"/>
    </row>
    <row r="65" spans="1:26" ht="72" customHeight="1" x14ac:dyDescent="0.25">
      <c r="A65" s="15" t="str">
        <f>IF(B65&lt;&gt;"","3.5","")</f>
        <v/>
      </c>
      <c r="B65" s="73"/>
      <c r="C65" s="74"/>
      <c r="D65" s="74"/>
      <c r="E65" s="74"/>
      <c r="F65" s="74"/>
      <c r="G65" s="75"/>
      <c r="H65" s="73"/>
      <c r="I65" s="74"/>
      <c r="J65" s="74"/>
      <c r="K65" s="74"/>
      <c r="L65" s="74"/>
      <c r="M65" s="74"/>
      <c r="N65" s="74"/>
      <c r="O65" s="74"/>
      <c r="P65" s="75"/>
      <c r="Q65" s="73"/>
      <c r="R65" s="74"/>
      <c r="S65" s="74"/>
      <c r="T65" s="74"/>
      <c r="U65" s="74"/>
      <c r="V65" s="74"/>
      <c r="W65" s="74"/>
      <c r="X65" s="75"/>
      <c r="Y65" s="76"/>
      <c r="Z65" s="77"/>
    </row>
    <row r="66" spans="1:26" ht="72" customHeight="1" x14ac:dyDescent="0.25">
      <c r="A66" s="15" t="str">
        <f>IF(B66&lt;&gt;"","3.6","")</f>
        <v/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3"/>
      <c r="R66" s="74"/>
      <c r="S66" s="74"/>
      <c r="T66" s="74"/>
      <c r="U66" s="74"/>
      <c r="V66" s="74"/>
      <c r="W66" s="74"/>
      <c r="X66" s="75"/>
      <c r="Y66" s="56"/>
      <c r="Z66" s="56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</row>
    <row r="71" spans="1:26" ht="48" customHeight="1" x14ac:dyDescent="0.25"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</row>
    <row r="72" spans="1:26" ht="48" customHeight="1" x14ac:dyDescent="0.25"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</row>
    <row r="73" spans="1:26" ht="48" customHeight="1" x14ac:dyDescent="0.25"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</row>
    <row r="74" spans="1:26" ht="48" customHeight="1" x14ac:dyDescent="0.25">
      <c r="B74" s="69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</row>
    <row r="75" spans="1:26" ht="19.5" customHeight="1" x14ac:dyDescent="0.25">
      <c r="A75" s="2"/>
    </row>
    <row r="76" spans="1:26" ht="21" customHeight="1" x14ac:dyDescent="0.25">
      <c r="A76" s="4" t="s">
        <v>99</v>
      </c>
    </row>
    <row r="77" spans="1:26" ht="13.5" customHeight="1" x14ac:dyDescent="0.25"/>
    <row r="78" spans="1:26" ht="21" customHeight="1" x14ac:dyDescent="0.25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4"/>
      <c r="T78" s="35"/>
      <c r="U78" s="35"/>
      <c r="V78" s="35"/>
      <c r="W78" s="35"/>
      <c r="X78" s="35"/>
      <c r="Y78" s="36"/>
    </row>
    <row r="79" spans="1:26" ht="21" customHeight="1" x14ac:dyDescent="0.25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6" ht="21" customHeight="1" x14ac:dyDescent="0.25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5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5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37"/>
      <c r="T82" s="38"/>
      <c r="U82" s="38"/>
      <c r="V82" s="38"/>
      <c r="W82" s="38"/>
      <c r="X82" s="38"/>
      <c r="Y82" s="39"/>
    </row>
    <row r="83" spans="2:25" x14ac:dyDescent="0.25">
      <c r="B83" s="55"/>
      <c r="C83" s="55"/>
      <c r="D83" s="55"/>
      <c r="E83" s="55"/>
      <c r="F83" s="55"/>
      <c r="G83" s="55"/>
      <c r="H83" s="55"/>
      <c r="J83" s="55"/>
      <c r="K83" s="55"/>
      <c r="L83" s="55"/>
      <c r="M83" s="55"/>
      <c r="N83" s="55"/>
      <c r="O83" s="55"/>
      <c r="P83" s="55"/>
      <c r="Q83" s="55"/>
      <c r="S83" s="37"/>
      <c r="T83" s="38"/>
      <c r="U83" s="38"/>
      <c r="V83" s="38"/>
      <c r="W83" s="38"/>
      <c r="X83" s="38"/>
      <c r="Y83" s="39"/>
    </row>
    <row r="84" spans="2:25" ht="21" customHeight="1" x14ac:dyDescent="0.25">
      <c r="B84" s="55"/>
      <c r="C84" s="55"/>
      <c r="D84" s="55"/>
      <c r="E84" s="55"/>
      <c r="F84" s="55"/>
      <c r="G84" s="55"/>
      <c r="H84" s="55"/>
      <c r="J84" s="55"/>
      <c r="K84" s="55"/>
      <c r="L84" s="55"/>
      <c r="M84" s="55"/>
      <c r="N84" s="55"/>
      <c r="O84" s="55"/>
      <c r="P84" s="55"/>
      <c r="Q84" s="55"/>
      <c r="S84" s="37"/>
      <c r="T84" s="38"/>
      <c r="U84" s="38"/>
      <c r="V84" s="38"/>
      <c r="W84" s="38"/>
      <c r="X84" s="38"/>
      <c r="Y84" s="39"/>
    </row>
    <row r="85" spans="2:25" ht="21" customHeight="1" x14ac:dyDescent="0.25">
      <c r="B85" s="55"/>
      <c r="C85" s="55"/>
      <c r="D85" s="55"/>
      <c r="E85" s="55"/>
      <c r="F85" s="55"/>
      <c r="G85" s="55"/>
      <c r="H85" s="55"/>
      <c r="J85" s="55"/>
      <c r="K85" s="55"/>
      <c r="L85" s="55"/>
      <c r="M85" s="55"/>
      <c r="N85" s="55"/>
      <c r="O85" s="55"/>
      <c r="P85" s="55"/>
      <c r="Q85" s="55"/>
      <c r="S85" s="37"/>
      <c r="T85" s="38"/>
      <c r="U85" s="38"/>
      <c r="V85" s="38"/>
      <c r="W85" s="38"/>
      <c r="X85" s="38"/>
      <c r="Y85" s="39"/>
    </row>
    <row r="86" spans="2:25" ht="21" customHeight="1" x14ac:dyDescent="0.25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7"/>
      <c r="T86" s="38"/>
      <c r="U86" s="38"/>
      <c r="V86" s="38"/>
      <c r="W86" s="38"/>
      <c r="X86" s="38"/>
      <c r="Y86" s="39"/>
    </row>
    <row r="87" spans="2:25" ht="21" customHeight="1" x14ac:dyDescent="0.25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40"/>
      <c r="T87" s="41"/>
      <c r="U87" s="41"/>
      <c r="V87" s="41"/>
      <c r="W87" s="41"/>
      <c r="X87" s="41"/>
      <c r="Y87" s="42"/>
    </row>
    <row r="88" spans="2:25" ht="48" customHeight="1" x14ac:dyDescent="0.25">
      <c r="B88" s="72"/>
      <c r="C88" s="72"/>
      <c r="D88" s="72"/>
      <c r="E88" s="72"/>
      <c r="F88" s="72"/>
      <c r="G88" s="72"/>
      <c r="H88" s="72"/>
      <c r="J88" s="57"/>
      <c r="K88" s="58"/>
      <c r="L88" s="58"/>
      <c r="M88" s="58"/>
      <c r="N88" s="58"/>
      <c r="O88" s="58"/>
      <c r="P88" s="58"/>
      <c r="Q88" s="59"/>
      <c r="S88" s="57"/>
      <c r="T88" s="58"/>
      <c r="U88" s="58"/>
      <c r="V88" s="58"/>
      <c r="W88" s="58"/>
      <c r="X88" s="58"/>
      <c r="Y88" s="59"/>
    </row>
    <row r="89" spans="2:25" ht="48" customHeight="1" x14ac:dyDescent="0.25">
      <c r="B89" s="72"/>
      <c r="C89" s="72"/>
      <c r="D89" s="72"/>
      <c r="E89" s="72"/>
      <c r="F89" s="72"/>
      <c r="G89" s="72"/>
      <c r="H89" s="72"/>
      <c r="J89" s="60"/>
      <c r="K89" s="61"/>
      <c r="L89" s="61"/>
      <c r="M89" s="61"/>
      <c r="N89" s="61"/>
      <c r="O89" s="61"/>
      <c r="P89" s="61"/>
      <c r="Q89" s="62"/>
      <c r="S89" s="60"/>
      <c r="T89" s="61"/>
      <c r="U89" s="61"/>
      <c r="V89" s="61"/>
      <c r="W89" s="61"/>
      <c r="X89" s="61"/>
      <c r="Y89" s="62"/>
    </row>
    <row r="90" spans="2:25" ht="21" customHeight="1" x14ac:dyDescent="0.25"/>
    <row r="91" spans="2:25" ht="21" customHeight="1" x14ac:dyDescent="0.25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4"/>
      <c r="T91" s="35"/>
      <c r="U91" s="35"/>
      <c r="V91" s="35"/>
      <c r="W91" s="35"/>
      <c r="X91" s="35"/>
      <c r="Y91" s="36"/>
    </row>
    <row r="92" spans="2:25" ht="21" customHeight="1" x14ac:dyDescent="0.25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5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5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5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37"/>
      <c r="T95" s="38"/>
      <c r="U95" s="38"/>
      <c r="V95" s="38"/>
      <c r="W95" s="38"/>
      <c r="X95" s="38"/>
      <c r="Y95" s="39"/>
    </row>
    <row r="96" spans="2:25" x14ac:dyDescent="0.25">
      <c r="B96" s="55"/>
      <c r="C96" s="55"/>
      <c r="D96" s="55"/>
      <c r="E96" s="55"/>
      <c r="F96" s="55"/>
      <c r="G96" s="55"/>
      <c r="H96" s="55"/>
      <c r="J96" s="55"/>
      <c r="K96" s="55"/>
      <c r="L96" s="55"/>
      <c r="M96" s="55"/>
      <c r="N96" s="55"/>
      <c r="O96" s="55"/>
      <c r="P96" s="55"/>
      <c r="Q96" s="55"/>
      <c r="S96" s="37"/>
      <c r="T96" s="38"/>
      <c r="U96" s="38"/>
      <c r="V96" s="38"/>
      <c r="W96" s="38"/>
      <c r="X96" s="38"/>
      <c r="Y96" s="39"/>
    </row>
    <row r="97" spans="2:25" ht="21" customHeight="1" x14ac:dyDescent="0.25">
      <c r="B97" s="55"/>
      <c r="C97" s="55"/>
      <c r="D97" s="55"/>
      <c r="E97" s="55"/>
      <c r="F97" s="55"/>
      <c r="G97" s="55"/>
      <c r="H97" s="55"/>
      <c r="J97" s="55"/>
      <c r="K97" s="55"/>
      <c r="L97" s="55"/>
      <c r="M97" s="55"/>
      <c r="N97" s="55"/>
      <c r="O97" s="55"/>
      <c r="P97" s="55"/>
      <c r="Q97" s="55"/>
      <c r="S97" s="37"/>
      <c r="T97" s="38"/>
      <c r="U97" s="38"/>
      <c r="V97" s="38"/>
      <c r="W97" s="38"/>
      <c r="X97" s="38"/>
      <c r="Y97" s="39"/>
    </row>
    <row r="98" spans="2:25" ht="21" customHeight="1" x14ac:dyDescent="0.25">
      <c r="B98" s="55"/>
      <c r="C98" s="55"/>
      <c r="D98" s="55"/>
      <c r="E98" s="55"/>
      <c r="F98" s="55"/>
      <c r="G98" s="55"/>
      <c r="H98" s="55"/>
      <c r="J98" s="55"/>
      <c r="K98" s="55"/>
      <c r="L98" s="55"/>
      <c r="M98" s="55"/>
      <c r="N98" s="55"/>
      <c r="O98" s="55"/>
      <c r="P98" s="55"/>
      <c r="Q98" s="55"/>
      <c r="S98" s="37"/>
      <c r="T98" s="38"/>
      <c r="U98" s="38"/>
      <c r="V98" s="38"/>
      <c r="W98" s="38"/>
      <c r="X98" s="38"/>
      <c r="Y98" s="39"/>
    </row>
    <row r="99" spans="2:25" ht="21" customHeight="1" x14ac:dyDescent="0.25">
      <c r="B99" s="55"/>
      <c r="C99" s="55"/>
      <c r="D99" s="55"/>
      <c r="E99" s="55"/>
      <c r="F99" s="55"/>
      <c r="G99" s="55"/>
      <c r="H99" s="55"/>
      <c r="J99" s="55"/>
      <c r="K99" s="55"/>
      <c r="L99" s="55"/>
      <c r="M99" s="55"/>
      <c r="N99" s="55"/>
      <c r="O99" s="55"/>
      <c r="P99" s="55"/>
      <c r="Q99" s="55"/>
      <c r="S99" s="37"/>
      <c r="T99" s="38"/>
      <c r="U99" s="38"/>
      <c r="V99" s="38"/>
      <c r="W99" s="38"/>
      <c r="X99" s="38"/>
      <c r="Y99" s="39"/>
    </row>
    <row r="100" spans="2:25" ht="21" customHeight="1" x14ac:dyDescent="0.25">
      <c r="B100" s="55"/>
      <c r="C100" s="55"/>
      <c r="D100" s="55"/>
      <c r="E100" s="55"/>
      <c r="F100" s="55"/>
      <c r="G100" s="55"/>
      <c r="H100" s="55"/>
      <c r="J100" s="55"/>
      <c r="K100" s="55"/>
      <c r="L100" s="55"/>
      <c r="M100" s="55"/>
      <c r="N100" s="55"/>
      <c r="O100" s="55"/>
      <c r="P100" s="55"/>
      <c r="Q100" s="55"/>
      <c r="S100" s="40"/>
      <c r="T100" s="41"/>
      <c r="U100" s="41"/>
      <c r="V100" s="41"/>
      <c r="W100" s="41"/>
      <c r="X100" s="41"/>
      <c r="Y100" s="42"/>
    </row>
    <row r="101" spans="2:25" ht="48" customHeight="1" x14ac:dyDescent="0.25">
      <c r="B101" s="56"/>
      <c r="C101" s="56"/>
      <c r="D101" s="56"/>
      <c r="E101" s="56"/>
      <c r="F101" s="56"/>
      <c r="G101" s="56"/>
      <c r="H101" s="56"/>
      <c r="J101" s="57"/>
      <c r="K101" s="58"/>
      <c r="L101" s="58"/>
      <c r="M101" s="58"/>
      <c r="N101" s="58"/>
      <c r="O101" s="58"/>
      <c r="P101" s="58"/>
      <c r="Q101" s="59"/>
      <c r="S101" s="43"/>
      <c r="T101" s="44"/>
      <c r="U101" s="44"/>
      <c r="V101" s="44"/>
      <c r="W101" s="44"/>
      <c r="X101" s="44"/>
      <c r="Y101" s="45"/>
    </row>
    <row r="102" spans="2:25" ht="48" customHeight="1" x14ac:dyDescent="0.25">
      <c r="B102" s="56"/>
      <c r="C102" s="56"/>
      <c r="D102" s="56"/>
      <c r="E102" s="56"/>
      <c r="F102" s="56"/>
      <c r="G102" s="56"/>
      <c r="H102" s="56"/>
      <c r="J102" s="60"/>
      <c r="K102" s="61"/>
      <c r="L102" s="61"/>
      <c r="M102" s="61"/>
      <c r="N102" s="61"/>
      <c r="O102" s="61"/>
      <c r="P102" s="61"/>
      <c r="Q102" s="62"/>
      <c r="S102" s="46"/>
      <c r="T102" s="47"/>
      <c r="U102" s="47"/>
      <c r="V102" s="47"/>
      <c r="W102" s="47"/>
      <c r="X102" s="47"/>
      <c r="Y102" s="48"/>
    </row>
    <row r="103" spans="2:25" ht="21" customHeight="1" x14ac:dyDescent="0.25"/>
    <row r="104" spans="2:25" ht="21" customHeight="1" x14ac:dyDescent="0.25">
      <c r="B104" s="34"/>
      <c r="C104" s="35"/>
      <c r="D104" s="35"/>
      <c r="E104" s="35"/>
      <c r="F104" s="35"/>
      <c r="G104" s="35"/>
      <c r="H104" s="36"/>
      <c r="J104" s="34"/>
      <c r="K104" s="35"/>
      <c r="L104" s="35"/>
      <c r="M104" s="35"/>
      <c r="N104" s="35"/>
      <c r="O104" s="35"/>
      <c r="P104" s="35"/>
      <c r="Q104" s="36"/>
      <c r="S104" s="34"/>
      <c r="T104" s="35"/>
      <c r="U104" s="35"/>
      <c r="V104" s="35"/>
      <c r="W104" s="35"/>
      <c r="X104" s="35"/>
      <c r="Y104" s="36"/>
    </row>
    <row r="105" spans="2:25" ht="21" customHeight="1" x14ac:dyDescent="0.25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5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5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5">
      <c r="B108" s="37"/>
      <c r="C108" s="38"/>
      <c r="D108" s="38"/>
      <c r="E108" s="38"/>
      <c r="F108" s="38"/>
      <c r="G108" s="38"/>
      <c r="H108" s="39"/>
      <c r="J108" s="37"/>
      <c r="K108" s="38"/>
      <c r="L108" s="38"/>
      <c r="M108" s="38"/>
      <c r="N108" s="38"/>
      <c r="O108" s="38"/>
      <c r="P108" s="38"/>
      <c r="Q108" s="39"/>
      <c r="S108" s="37"/>
      <c r="T108" s="38"/>
      <c r="U108" s="38"/>
      <c r="V108" s="38"/>
      <c r="W108" s="38"/>
      <c r="X108" s="38"/>
      <c r="Y108" s="39"/>
    </row>
    <row r="109" spans="2:25" x14ac:dyDescent="0.25">
      <c r="B109" s="37"/>
      <c r="C109" s="38"/>
      <c r="D109" s="38"/>
      <c r="E109" s="38"/>
      <c r="F109" s="38"/>
      <c r="G109" s="38"/>
      <c r="H109" s="39"/>
      <c r="J109" s="37"/>
      <c r="K109" s="38"/>
      <c r="L109" s="38"/>
      <c r="M109" s="38"/>
      <c r="N109" s="38"/>
      <c r="O109" s="38"/>
      <c r="P109" s="38"/>
      <c r="Q109" s="39"/>
      <c r="S109" s="37"/>
      <c r="T109" s="38"/>
      <c r="U109" s="38"/>
      <c r="V109" s="38"/>
      <c r="W109" s="38"/>
      <c r="X109" s="38"/>
      <c r="Y109" s="39"/>
    </row>
    <row r="110" spans="2:25" x14ac:dyDescent="0.25">
      <c r="B110" s="37"/>
      <c r="C110" s="38"/>
      <c r="D110" s="38"/>
      <c r="E110" s="38"/>
      <c r="F110" s="38"/>
      <c r="G110" s="38"/>
      <c r="H110" s="39"/>
      <c r="J110" s="37"/>
      <c r="K110" s="38"/>
      <c r="L110" s="38"/>
      <c r="M110" s="38"/>
      <c r="N110" s="38"/>
      <c r="O110" s="38"/>
      <c r="P110" s="38"/>
      <c r="Q110" s="39"/>
      <c r="S110" s="37"/>
      <c r="T110" s="38"/>
      <c r="U110" s="38"/>
      <c r="V110" s="38"/>
      <c r="W110" s="38"/>
      <c r="X110" s="38"/>
      <c r="Y110" s="39"/>
    </row>
    <row r="111" spans="2:25" ht="21" customHeight="1" x14ac:dyDescent="0.25">
      <c r="B111" s="37"/>
      <c r="C111" s="38"/>
      <c r="D111" s="38"/>
      <c r="E111" s="38"/>
      <c r="F111" s="38"/>
      <c r="G111" s="38"/>
      <c r="H111" s="39"/>
      <c r="J111" s="37"/>
      <c r="K111" s="38"/>
      <c r="L111" s="38"/>
      <c r="M111" s="38"/>
      <c r="N111" s="38"/>
      <c r="O111" s="38"/>
      <c r="P111" s="38"/>
      <c r="Q111" s="39"/>
      <c r="S111" s="37"/>
      <c r="T111" s="38"/>
      <c r="U111" s="38"/>
      <c r="V111" s="38"/>
      <c r="W111" s="38"/>
      <c r="X111" s="38"/>
      <c r="Y111" s="39"/>
    </row>
    <row r="112" spans="2:25" ht="21" customHeight="1" x14ac:dyDescent="0.25">
      <c r="B112" s="37"/>
      <c r="C112" s="38"/>
      <c r="D112" s="38"/>
      <c r="E112" s="38"/>
      <c r="F112" s="38"/>
      <c r="G112" s="38"/>
      <c r="H112" s="39"/>
      <c r="J112" s="37"/>
      <c r="K112" s="38"/>
      <c r="L112" s="38"/>
      <c r="M112" s="38"/>
      <c r="N112" s="38"/>
      <c r="O112" s="38"/>
      <c r="P112" s="38"/>
      <c r="Q112" s="39"/>
      <c r="S112" s="37"/>
      <c r="T112" s="38"/>
      <c r="U112" s="38"/>
      <c r="V112" s="38"/>
      <c r="W112" s="38"/>
      <c r="X112" s="38"/>
      <c r="Y112" s="39"/>
    </row>
    <row r="113" spans="2:25" ht="21" customHeight="1" x14ac:dyDescent="0.25">
      <c r="B113" s="40"/>
      <c r="C113" s="41"/>
      <c r="D113" s="41"/>
      <c r="E113" s="41"/>
      <c r="F113" s="41"/>
      <c r="G113" s="41"/>
      <c r="H113" s="42"/>
      <c r="J113" s="40"/>
      <c r="K113" s="41"/>
      <c r="L113" s="41"/>
      <c r="M113" s="41"/>
      <c r="N113" s="41"/>
      <c r="O113" s="41"/>
      <c r="P113" s="41"/>
      <c r="Q113" s="42"/>
      <c r="S113" s="40"/>
      <c r="T113" s="41"/>
      <c r="U113" s="41"/>
      <c r="V113" s="41"/>
      <c r="W113" s="41"/>
      <c r="X113" s="41"/>
      <c r="Y113" s="42"/>
    </row>
    <row r="114" spans="2:25" ht="48" customHeight="1" x14ac:dyDescent="0.25">
      <c r="B114" s="43"/>
      <c r="C114" s="44"/>
      <c r="D114" s="44"/>
      <c r="E114" s="44"/>
      <c r="F114" s="44"/>
      <c r="G114" s="44"/>
      <c r="H114" s="45"/>
      <c r="J114" s="49"/>
      <c r="K114" s="50"/>
      <c r="L114" s="50"/>
      <c r="M114" s="50"/>
      <c r="N114" s="50"/>
      <c r="O114" s="50"/>
      <c r="P114" s="50"/>
      <c r="Q114" s="51"/>
      <c r="S114" s="43"/>
      <c r="T114" s="44"/>
      <c r="U114" s="44"/>
      <c r="V114" s="44"/>
      <c r="W114" s="44"/>
      <c r="X114" s="44"/>
      <c r="Y114" s="45"/>
    </row>
    <row r="115" spans="2:25" ht="48" customHeight="1" x14ac:dyDescent="0.25">
      <c r="B115" s="46"/>
      <c r="C115" s="47"/>
      <c r="D115" s="47"/>
      <c r="E115" s="47"/>
      <c r="F115" s="47"/>
      <c r="G115" s="47"/>
      <c r="H115" s="48"/>
      <c r="J115" s="52"/>
      <c r="K115" s="53"/>
      <c r="L115" s="53"/>
      <c r="M115" s="53"/>
      <c r="N115" s="53"/>
      <c r="O115" s="53"/>
      <c r="P115" s="53"/>
      <c r="Q115" s="54"/>
      <c r="S115" s="46"/>
      <c r="T115" s="47"/>
      <c r="U115" s="47"/>
      <c r="V115" s="47"/>
      <c r="W115" s="47"/>
      <c r="X115" s="47"/>
      <c r="Y115" s="48"/>
    </row>
    <row r="116" spans="2:25" ht="24" customHeight="1" x14ac:dyDescent="0.25"/>
    <row r="118" spans="2:25" x14ac:dyDescent="0.25">
      <c r="E118" s="12" t="s">
        <v>28</v>
      </c>
      <c r="F118" s="31"/>
      <c r="G118" s="31"/>
      <c r="H118" s="31"/>
      <c r="I118" s="31"/>
      <c r="J118" s="31"/>
      <c r="Q118" s="12" t="s">
        <v>29</v>
      </c>
      <c r="R118" s="31"/>
      <c r="S118" s="31"/>
      <c r="T118" s="31"/>
      <c r="U118" s="31"/>
      <c r="V118" s="31"/>
      <c r="W118" s="31"/>
    </row>
    <row r="119" spans="2:25" ht="23.25" x14ac:dyDescent="0.25">
      <c r="E119" s="12" t="s">
        <v>30</v>
      </c>
      <c r="F119" s="32"/>
      <c r="G119" s="32"/>
      <c r="H119" s="32"/>
      <c r="I119" s="32"/>
      <c r="J119" s="32"/>
      <c r="K119" s="2" t="s">
        <v>31</v>
      </c>
      <c r="Q119" s="12" t="s">
        <v>30</v>
      </c>
      <c r="R119" s="31"/>
      <c r="S119" s="31"/>
      <c r="T119" s="31"/>
      <c r="U119" s="31"/>
      <c r="V119" s="31"/>
      <c r="W119" s="31"/>
      <c r="X119" s="2" t="s">
        <v>31</v>
      </c>
    </row>
    <row r="120" spans="2:25" ht="23.25" x14ac:dyDescent="0.25">
      <c r="E120" s="12" t="s">
        <v>32</v>
      </c>
      <c r="F120" s="32"/>
      <c r="G120" s="32"/>
      <c r="H120" s="32"/>
      <c r="I120" s="32"/>
      <c r="J120" s="32"/>
      <c r="Q120" s="33"/>
      <c r="R120" s="33"/>
      <c r="S120" s="33"/>
      <c r="T120" s="33"/>
      <c r="U120" s="33"/>
      <c r="V120" s="33"/>
      <c r="W120" s="33"/>
      <c r="X120" s="33"/>
    </row>
    <row r="121" spans="2:25" ht="23.25" x14ac:dyDescent="0.25">
      <c r="E121" s="12" t="s">
        <v>33</v>
      </c>
      <c r="F121" s="28"/>
      <c r="G121" s="28"/>
      <c r="H121" s="28"/>
      <c r="I121" s="28"/>
      <c r="J121" s="28"/>
      <c r="Q121" s="12" t="s">
        <v>33</v>
      </c>
      <c r="R121" s="29"/>
      <c r="S121" s="29"/>
      <c r="T121" s="29"/>
      <c r="U121" s="29"/>
      <c r="V121" s="29"/>
      <c r="W121" s="29"/>
    </row>
    <row r="122" spans="2:25" ht="23.25" x14ac:dyDescent="0.25">
      <c r="E122" s="12" t="s">
        <v>34</v>
      </c>
      <c r="F122" s="30"/>
      <c r="G122" s="30"/>
      <c r="H122" s="30"/>
      <c r="I122" s="30"/>
      <c r="J122" s="30"/>
    </row>
  </sheetData>
  <protectedRanges>
    <protectedRange sqref="M7 H8 V13 X20 B40:Z44 B46:Z50 B52:Z56 B61:Z66 B70 B78 B88 J78 J88 S78 S88 B91 B101 J91 J101 S91 S101 B104 B114 J104 J114 S104 S114 R118:R119 Q120 R121 F118:F122 K23:S34 K20:S21" name="ช่วง1"/>
  </protectedRanges>
  <mergeCells count="257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A35:S35"/>
    <mergeCell ref="T35:U35"/>
    <mergeCell ref="V35:W35"/>
    <mergeCell ref="X35:Z35"/>
    <mergeCell ref="A36:Z36"/>
    <mergeCell ref="B38:L38"/>
    <mergeCell ref="M38:X38"/>
    <mergeCell ref="Y38:Z38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X20:Z34"/>
    <mergeCell ref="B21:G21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47:L47"/>
    <mergeCell ref="M47:X47"/>
    <mergeCell ref="Y47:Z47"/>
    <mergeCell ref="B48:L48"/>
    <mergeCell ref="M48:X48"/>
    <mergeCell ref="Y48:Z48"/>
    <mergeCell ref="B44:L44"/>
    <mergeCell ref="Y44:Z44"/>
    <mergeCell ref="A45:Z45"/>
    <mergeCell ref="B46:L46"/>
    <mergeCell ref="M46:X46"/>
    <mergeCell ref="Y46:Z46"/>
    <mergeCell ref="M44:X44"/>
    <mergeCell ref="A51:Z51"/>
    <mergeCell ref="B52:L52"/>
    <mergeCell ref="M52:X52"/>
    <mergeCell ref="Y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60:G60"/>
    <mergeCell ref="H60:P60"/>
    <mergeCell ref="Q60:X60"/>
    <mergeCell ref="Y60:Z60"/>
    <mergeCell ref="B54:L54"/>
    <mergeCell ref="M54:X54"/>
    <mergeCell ref="Y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70:Y74"/>
    <mergeCell ref="B78:H87"/>
    <mergeCell ref="J78:Q87"/>
    <mergeCell ref="S78:Y87"/>
    <mergeCell ref="B88:H89"/>
    <mergeCell ref="J88:Q89"/>
    <mergeCell ref="S88:Y89"/>
    <mergeCell ref="B65:G65"/>
    <mergeCell ref="H65:P65"/>
    <mergeCell ref="Q65:X65"/>
    <mergeCell ref="Y65:Z65"/>
    <mergeCell ref="B66:G66"/>
    <mergeCell ref="H66:P66"/>
    <mergeCell ref="Q66:X66"/>
    <mergeCell ref="Y66:Z66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79593EFE-A40E-4BEB-9D34-E575DE250A9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5ECC955C-E00B-43F1-A88A-07F9B719E19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24:S24 R34:S34 O24:P24 L24:M24 O22:P22 L34:M34 O34:P34 R22:S22 L22:M22 K22:K34 K20:S20 N22:N34 Q22:Q34" xr:uid="{27A93107-E378-45FE-8D9A-FD82D3EDC8A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B88596F-EF21-4369-AEAB-73CE0A5A11F4}">
          <x14:formula1>
            <xm:f>LIST!$G$2:$G$10</xm:f>
          </x14:formula1>
          <xm:sqref>B61:B66 C61:G64 C66:G66</xm:sqref>
        </x14:dataValidation>
        <x14:dataValidation type="list" allowBlank="1" showInputMessage="1" showErrorMessage="1" error="กรุณาเลือกข้อมูลตามที่กำหนดให้" xr:uid="{61B84D7B-D54C-4A7A-9795-5BB33AE69A82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F39205DD-FB7C-4C04-ABE9-30787669D656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5E66549A-6072-47FA-ACD7-89E0ABB5BC7D}">
          <x14:formula1>
            <xm:f>LIST!$E$2:$E$9</xm:f>
          </x14:formula1>
          <xm:sqref>B52:L56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AE5A0-76B8-4E2F-8970-AD1839043AC3}">
  <sheetPr>
    <tabColor rgb="FF00B0F0"/>
  </sheetPr>
  <dimension ref="A1:Z122"/>
  <sheetViews>
    <sheetView view="pageBreakPreview" topLeftCell="A71" zoomScaleNormal="85" zoomScaleSheetLayoutView="100" workbookViewId="0">
      <selection activeCell="O8" sqref="O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9" t="s">
        <v>67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21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139" t="s">
        <v>68</v>
      </c>
      <c r="K2" s="139"/>
      <c r="L2" s="139"/>
      <c r="M2" s="139"/>
      <c r="N2" s="139"/>
      <c r="O2" s="139"/>
      <c r="P2" s="139"/>
      <c r="Q2" s="139"/>
      <c r="R2" s="27"/>
      <c r="S2" s="27"/>
      <c r="T2" s="27"/>
      <c r="U2" s="27"/>
      <c r="V2" s="27"/>
      <c r="W2" s="27"/>
      <c r="X2" s="27"/>
      <c r="Y2" s="27"/>
      <c r="Z2" s="27"/>
    </row>
    <row r="3" spans="1:26" ht="21" customHeight="1" x14ac:dyDescent="0.25">
      <c r="A3" s="140" t="s">
        <v>92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21" customHeight="1" x14ac:dyDescent="0.25">
      <c r="A4" s="139" t="s">
        <v>70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69</v>
      </c>
      <c r="L7" s="6"/>
      <c r="M7" s="141"/>
      <c r="N7" s="142"/>
      <c r="O7" s="142"/>
      <c r="P7" s="143"/>
    </row>
    <row r="8" spans="1:26" ht="21" customHeight="1" x14ac:dyDescent="0.25">
      <c r="A8" s="5" t="s">
        <v>14</v>
      </c>
      <c r="G8" s="6"/>
      <c r="H8" s="141"/>
      <c r="I8" s="142"/>
      <c r="J8" s="143"/>
    </row>
    <row r="9" spans="1:26" ht="10.15" customHeight="1" x14ac:dyDescent="0.25"/>
    <row r="10" spans="1:26" s="4" customFormat="1" ht="30" customHeight="1" x14ac:dyDescent="0.25">
      <c r="A10" s="79" t="s">
        <v>5</v>
      </c>
      <c r="B10" s="79" t="s">
        <v>10</v>
      </c>
      <c r="C10" s="79"/>
      <c r="D10" s="79"/>
      <c r="E10" s="79"/>
      <c r="F10" s="79"/>
      <c r="G10" s="79"/>
      <c r="H10" s="79"/>
      <c r="I10" s="79"/>
      <c r="J10" s="79"/>
      <c r="K10" s="79" t="s">
        <v>11</v>
      </c>
      <c r="L10" s="79"/>
      <c r="M10" s="79"/>
      <c r="N10" s="79"/>
      <c r="O10" s="79"/>
      <c r="P10" s="79"/>
      <c r="Q10" s="79"/>
      <c r="R10" s="79"/>
      <c r="S10" s="79" t="s">
        <v>4</v>
      </c>
      <c r="T10" s="79"/>
      <c r="U10" s="79"/>
      <c r="V10" s="79"/>
      <c r="W10" s="79"/>
      <c r="X10" s="79"/>
      <c r="Y10" s="79"/>
      <c r="Z10" s="79"/>
    </row>
    <row r="11" spans="1:26" s="4" customFormat="1" ht="30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 t="s">
        <v>1</v>
      </c>
      <c r="L11" s="79"/>
      <c r="M11" s="79"/>
      <c r="N11" s="79" t="s">
        <v>2</v>
      </c>
      <c r="O11" s="79"/>
      <c r="P11" s="79"/>
      <c r="Q11" s="79" t="s">
        <v>3</v>
      </c>
      <c r="R11" s="79"/>
      <c r="S11" s="79" t="s">
        <v>1</v>
      </c>
      <c r="T11" s="79"/>
      <c r="U11" s="79"/>
      <c r="V11" s="79" t="s">
        <v>2</v>
      </c>
      <c r="W11" s="79"/>
      <c r="X11" s="79"/>
      <c r="Y11" s="79" t="s">
        <v>3</v>
      </c>
      <c r="Z11" s="79"/>
    </row>
    <row r="12" spans="1:26" ht="24" customHeight="1" x14ac:dyDescent="0.25">
      <c r="A12" s="124" t="s">
        <v>97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6"/>
    </row>
    <row r="13" spans="1:26" ht="24" customHeight="1" x14ac:dyDescent="0.25">
      <c r="A13" s="14">
        <v>1</v>
      </c>
      <c r="B13" s="127" t="s">
        <v>71</v>
      </c>
      <c r="C13" s="127"/>
      <c r="D13" s="127"/>
      <c r="E13" s="127"/>
      <c r="F13" s="127"/>
      <c r="G13" s="127"/>
      <c r="H13" s="127"/>
      <c r="I13" s="127"/>
      <c r="J13" s="127"/>
      <c r="K13" s="128">
        <v>540000</v>
      </c>
      <c r="L13" s="128"/>
      <c r="M13" s="128"/>
      <c r="N13" s="129">
        <f>Q34</f>
        <v>0</v>
      </c>
      <c r="O13" s="129"/>
      <c r="P13" s="129"/>
      <c r="Q13" s="130">
        <f>V35</f>
        <v>0</v>
      </c>
      <c r="R13" s="130"/>
      <c r="S13" s="131">
        <v>1679400</v>
      </c>
      <c r="T13" s="132"/>
      <c r="U13" s="133"/>
      <c r="V13" s="134"/>
      <c r="W13" s="135"/>
      <c r="X13" s="136"/>
      <c r="Y13" s="137">
        <f>V13/S13*100</f>
        <v>0</v>
      </c>
      <c r="Z13" s="138"/>
    </row>
    <row r="14" spans="1:26" s="4" customFormat="1" ht="24" customHeight="1" x14ac:dyDescent="0.25">
      <c r="A14" s="117" t="s">
        <v>15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9"/>
      <c r="Q14" s="120">
        <f>V35</f>
        <v>0</v>
      </c>
      <c r="R14" s="120"/>
      <c r="S14" s="121">
        <f>SUM(S13)</f>
        <v>1679400</v>
      </c>
      <c r="T14" s="121"/>
      <c r="U14" s="121"/>
      <c r="V14" s="121">
        <f>SUM(V13)</f>
        <v>0</v>
      </c>
      <c r="W14" s="121"/>
      <c r="X14" s="121"/>
      <c r="Y14" s="122">
        <f>V14/S14*100</f>
        <v>0</v>
      </c>
      <c r="Z14" s="122"/>
    </row>
    <row r="15" spans="1:26" ht="9.9499999999999993" customHeight="1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23" t="s">
        <v>5</v>
      </c>
      <c r="B18" s="115" t="s">
        <v>12</v>
      </c>
      <c r="C18" s="115"/>
      <c r="D18" s="115"/>
      <c r="E18" s="115"/>
      <c r="F18" s="115"/>
      <c r="G18" s="115"/>
      <c r="H18" s="115" t="s">
        <v>16</v>
      </c>
      <c r="I18" s="115"/>
      <c r="J18" s="115"/>
      <c r="K18" s="115" t="s">
        <v>13</v>
      </c>
      <c r="L18" s="115"/>
      <c r="M18" s="115"/>
      <c r="N18" s="115" t="s">
        <v>17</v>
      </c>
      <c r="O18" s="115"/>
      <c r="P18" s="115"/>
      <c r="Q18" s="115" t="s">
        <v>18</v>
      </c>
      <c r="R18" s="115"/>
      <c r="S18" s="115"/>
      <c r="T18" s="115" t="s">
        <v>19</v>
      </c>
      <c r="U18" s="115"/>
      <c r="V18" s="113" t="s">
        <v>7</v>
      </c>
      <c r="W18" s="113"/>
      <c r="X18" s="115" t="s">
        <v>8</v>
      </c>
      <c r="Y18" s="115"/>
      <c r="Z18" s="115"/>
    </row>
    <row r="19" spans="1:26" ht="24" customHeight="1" x14ac:dyDescent="0.25">
      <c r="A19" s="116" t="s">
        <v>110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s="21" customFormat="1" ht="24" customHeight="1" x14ac:dyDescent="0.25">
      <c r="A20" s="26" t="s">
        <v>72</v>
      </c>
      <c r="B20" s="96" t="s">
        <v>100</v>
      </c>
      <c r="C20" s="96"/>
      <c r="D20" s="96"/>
      <c r="E20" s="96"/>
      <c r="F20" s="96"/>
      <c r="G20" s="96"/>
      <c r="H20" s="97">
        <v>1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8">
        <v>5</v>
      </c>
      <c r="U20" s="98"/>
      <c r="V20" s="95">
        <f>(T20*((K20*0)+(N20*50)+(Q20*100)))/(H20*100)</f>
        <v>0</v>
      </c>
      <c r="W20" s="95"/>
      <c r="X20" s="99"/>
      <c r="Y20" s="99"/>
      <c r="Z20" s="99"/>
    </row>
    <row r="21" spans="1:26" s="20" customFormat="1" ht="24" customHeight="1" x14ac:dyDescent="0.25">
      <c r="A21" s="24" t="s">
        <v>73</v>
      </c>
      <c r="B21" s="100" t="s">
        <v>101</v>
      </c>
      <c r="C21" s="100"/>
      <c r="D21" s="100"/>
      <c r="E21" s="100"/>
      <c r="F21" s="100"/>
      <c r="G21" s="100"/>
      <c r="H21" s="106">
        <v>1</v>
      </c>
      <c r="I21" s="106"/>
      <c r="J21" s="106"/>
      <c r="K21" s="110" t="str">
        <f>IF(K25=$H$25,"1",IF(K25&lt;$H$25,"0"))</f>
        <v>0</v>
      </c>
      <c r="L21" s="111"/>
      <c r="M21" s="111"/>
      <c r="N21" s="110" t="str">
        <f>IF(N25=$H$25,"1",IF(N25&lt;$H$25,"0"))</f>
        <v>0</v>
      </c>
      <c r="O21" s="111"/>
      <c r="P21" s="111"/>
      <c r="Q21" s="110" t="str">
        <f>IF(Q25=$H$25,"1",IF(Q25&lt;$H$25,"0"))</f>
        <v>0</v>
      </c>
      <c r="R21" s="111"/>
      <c r="S21" s="111"/>
      <c r="T21" s="108">
        <v>20</v>
      </c>
      <c r="U21" s="108"/>
      <c r="V21" s="109">
        <f>SUM(V22:W25)</f>
        <v>0</v>
      </c>
      <c r="W21" s="109"/>
      <c r="X21" s="99"/>
      <c r="Y21" s="99"/>
      <c r="Z21" s="99"/>
    </row>
    <row r="22" spans="1:26" s="22" customFormat="1" ht="24" customHeight="1" x14ac:dyDescent="0.25">
      <c r="A22" s="25" t="s">
        <v>74</v>
      </c>
      <c r="B22" s="112" t="s">
        <v>102</v>
      </c>
      <c r="C22" s="112"/>
      <c r="D22" s="112"/>
      <c r="E22" s="112"/>
      <c r="F22" s="112"/>
      <c r="G22" s="112"/>
      <c r="H22" s="103">
        <v>1</v>
      </c>
      <c r="I22" s="103"/>
      <c r="J22" s="103"/>
      <c r="K22" s="114"/>
      <c r="L22" s="114"/>
      <c r="M22" s="114"/>
      <c r="N22" s="114"/>
      <c r="O22" s="114"/>
      <c r="P22" s="114"/>
      <c r="Q22" s="114"/>
      <c r="R22" s="114"/>
      <c r="S22" s="114"/>
      <c r="T22" s="104">
        <v>5</v>
      </c>
      <c r="U22" s="104"/>
      <c r="V22" s="101">
        <f>(T22*((K22*0)+(N22*50)+(Q22*100)))/(H22*100)</f>
        <v>0</v>
      </c>
      <c r="W22" s="101"/>
      <c r="X22" s="99"/>
      <c r="Y22" s="99"/>
      <c r="Z22" s="99"/>
    </row>
    <row r="23" spans="1:26" s="22" customFormat="1" ht="24" customHeight="1" x14ac:dyDescent="0.25">
      <c r="A23" s="25" t="s">
        <v>75</v>
      </c>
      <c r="B23" s="102" t="s">
        <v>103</v>
      </c>
      <c r="C23" s="102"/>
      <c r="D23" s="102"/>
      <c r="E23" s="102"/>
      <c r="F23" s="102"/>
      <c r="G23" s="102"/>
      <c r="H23" s="103">
        <v>1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>
        <v>5</v>
      </c>
      <c r="U23" s="104"/>
      <c r="V23" s="101">
        <f>(T23*((K23*0)+(N23*50)+(Q23*100)))/(H23*100)</f>
        <v>0</v>
      </c>
      <c r="W23" s="101"/>
      <c r="X23" s="99"/>
      <c r="Y23" s="99"/>
      <c r="Z23" s="99"/>
    </row>
    <row r="24" spans="1:26" s="22" customFormat="1" ht="24" customHeight="1" x14ac:dyDescent="0.25">
      <c r="A24" s="25" t="s">
        <v>76</v>
      </c>
      <c r="B24" s="102" t="s">
        <v>104</v>
      </c>
      <c r="C24" s="102"/>
      <c r="D24" s="102"/>
      <c r="E24" s="102"/>
      <c r="F24" s="102"/>
      <c r="G24" s="102"/>
      <c r="H24" s="103">
        <v>1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4">
        <v>5</v>
      </c>
      <c r="U24" s="104"/>
      <c r="V24" s="101">
        <f>(T24*((K24*0)+(N24*50)+(Q24*100)))/(H24*100)</f>
        <v>0</v>
      </c>
      <c r="W24" s="101"/>
      <c r="X24" s="99"/>
      <c r="Y24" s="99"/>
      <c r="Z24" s="99"/>
    </row>
    <row r="25" spans="1:26" s="22" customFormat="1" ht="24" customHeight="1" x14ac:dyDescent="0.25">
      <c r="A25" s="25" t="s">
        <v>77</v>
      </c>
      <c r="B25" s="102" t="s">
        <v>85</v>
      </c>
      <c r="C25" s="102"/>
      <c r="D25" s="102"/>
      <c r="E25" s="102"/>
      <c r="F25" s="102"/>
      <c r="G25" s="102"/>
      <c r="H25" s="103">
        <f>$K$13</f>
        <v>540000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4">
        <v>5</v>
      </c>
      <c r="U25" s="104"/>
      <c r="V25" s="101">
        <f>(T25*((K25*0)+(N25*50)+(Q25*100)))/(H25*100)</f>
        <v>0</v>
      </c>
      <c r="W25" s="101"/>
      <c r="X25" s="99"/>
      <c r="Y25" s="99"/>
      <c r="Z25" s="99"/>
    </row>
    <row r="26" spans="1:26" s="20" customFormat="1" ht="24" customHeight="1" x14ac:dyDescent="0.25">
      <c r="A26" s="24" t="s">
        <v>78</v>
      </c>
      <c r="B26" s="100" t="s">
        <v>105</v>
      </c>
      <c r="C26" s="100"/>
      <c r="D26" s="100"/>
      <c r="E26" s="100"/>
      <c r="F26" s="100"/>
      <c r="G26" s="100"/>
      <c r="H26" s="106">
        <f>$K$13</f>
        <v>540000</v>
      </c>
      <c r="I26" s="106"/>
      <c r="J26" s="106"/>
      <c r="K26" s="107">
        <f>K30</f>
        <v>0</v>
      </c>
      <c r="L26" s="107"/>
      <c r="M26" s="107"/>
      <c r="N26" s="107">
        <f>N30</f>
        <v>0</v>
      </c>
      <c r="O26" s="107"/>
      <c r="P26" s="107"/>
      <c r="Q26" s="107">
        <f>Q30</f>
        <v>0</v>
      </c>
      <c r="R26" s="107"/>
      <c r="S26" s="107"/>
      <c r="T26" s="108">
        <v>40</v>
      </c>
      <c r="U26" s="108"/>
      <c r="V26" s="109">
        <f>SUM(V27:W30)</f>
        <v>0</v>
      </c>
      <c r="W26" s="109"/>
      <c r="X26" s="99"/>
      <c r="Y26" s="99"/>
      <c r="Z26" s="99"/>
    </row>
    <row r="27" spans="1:26" s="22" customFormat="1" ht="24" customHeight="1" x14ac:dyDescent="0.25">
      <c r="A27" s="25" t="s">
        <v>79</v>
      </c>
      <c r="B27" s="102" t="s">
        <v>86</v>
      </c>
      <c r="C27" s="102"/>
      <c r="D27" s="102"/>
      <c r="E27" s="102"/>
      <c r="F27" s="102"/>
      <c r="G27" s="102"/>
      <c r="H27" s="103">
        <f>$K$13</f>
        <v>540000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4">
        <v>10</v>
      </c>
      <c r="U27" s="104"/>
      <c r="V27" s="101">
        <f t="shared" ref="V27:V34" si="0">(T27*((K27*0)+(N27*50)+(Q27*100)))/(H27*100)</f>
        <v>0</v>
      </c>
      <c r="W27" s="101"/>
      <c r="X27" s="99"/>
      <c r="Y27" s="99"/>
      <c r="Z27" s="99"/>
    </row>
    <row r="28" spans="1:26" s="22" customFormat="1" ht="24" customHeight="1" x14ac:dyDescent="0.25">
      <c r="A28" s="25" t="s">
        <v>80</v>
      </c>
      <c r="B28" s="105" t="s">
        <v>106</v>
      </c>
      <c r="C28" s="105"/>
      <c r="D28" s="105"/>
      <c r="E28" s="105"/>
      <c r="F28" s="105"/>
      <c r="G28" s="105"/>
      <c r="H28" s="103">
        <f t="shared" ref="H28:H30" si="1">$K$13</f>
        <v>540000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4">
        <v>10</v>
      </c>
      <c r="U28" s="104"/>
      <c r="V28" s="101">
        <f t="shared" si="0"/>
        <v>0</v>
      </c>
      <c r="W28" s="101"/>
      <c r="X28" s="99"/>
      <c r="Y28" s="99"/>
      <c r="Z28" s="99"/>
    </row>
    <row r="29" spans="1:26" s="22" customFormat="1" ht="24" customHeight="1" x14ac:dyDescent="0.25">
      <c r="A29" s="25">
        <v>3.3</v>
      </c>
      <c r="B29" s="102" t="s">
        <v>107</v>
      </c>
      <c r="C29" s="102"/>
      <c r="D29" s="102"/>
      <c r="E29" s="102"/>
      <c r="F29" s="102"/>
      <c r="G29" s="102"/>
      <c r="H29" s="103">
        <f t="shared" si="1"/>
        <v>540000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4">
        <v>10</v>
      </c>
      <c r="U29" s="104"/>
      <c r="V29" s="101">
        <f t="shared" si="0"/>
        <v>0</v>
      </c>
      <c r="W29" s="101"/>
      <c r="X29" s="99"/>
      <c r="Y29" s="99"/>
      <c r="Z29" s="99"/>
    </row>
    <row r="30" spans="1:26" s="22" customFormat="1" ht="24" customHeight="1" x14ac:dyDescent="0.25">
      <c r="A30" s="25">
        <v>3.4</v>
      </c>
      <c r="B30" s="102" t="s">
        <v>87</v>
      </c>
      <c r="C30" s="102"/>
      <c r="D30" s="102"/>
      <c r="E30" s="102"/>
      <c r="F30" s="102"/>
      <c r="G30" s="102"/>
      <c r="H30" s="103">
        <f t="shared" si="1"/>
        <v>540000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>
        <v>10</v>
      </c>
      <c r="U30" s="104"/>
      <c r="V30" s="101">
        <f t="shared" si="0"/>
        <v>0</v>
      </c>
      <c r="W30" s="101"/>
      <c r="X30" s="99"/>
      <c r="Y30" s="99"/>
      <c r="Z30" s="99"/>
    </row>
    <row r="31" spans="1:26" s="21" customFormat="1" ht="72" customHeight="1" x14ac:dyDescent="0.25">
      <c r="A31" s="26" t="s">
        <v>81</v>
      </c>
      <c r="B31" s="96" t="s">
        <v>88</v>
      </c>
      <c r="C31" s="96"/>
      <c r="D31" s="96"/>
      <c r="E31" s="96"/>
      <c r="F31" s="96"/>
      <c r="G31" s="96"/>
      <c r="H31" s="97">
        <f>$K$13</f>
        <v>540000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8">
        <v>15</v>
      </c>
      <c r="U31" s="98"/>
      <c r="V31" s="95">
        <f t="shared" si="0"/>
        <v>0</v>
      </c>
      <c r="W31" s="95"/>
      <c r="X31" s="99"/>
      <c r="Y31" s="99"/>
      <c r="Z31" s="99"/>
    </row>
    <row r="32" spans="1:26" s="21" customFormat="1" ht="48" customHeight="1" x14ac:dyDescent="0.25">
      <c r="A32" s="26" t="s">
        <v>82</v>
      </c>
      <c r="B32" s="96" t="s">
        <v>89</v>
      </c>
      <c r="C32" s="96"/>
      <c r="D32" s="96"/>
      <c r="E32" s="96"/>
      <c r="F32" s="96"/>
      <c r="G32" s="96"/>
      <c r="H32" s="97">
        <f>$K$13</f>
        <v>540000</v>
      </c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8">
        <v>10</v>
      </c>
      <c r="U32" s="98"/>
      <c r="V32" s="95">
        <f t="shared" si="0"/>
        <v>0</v>
      </c>
      <c r="W32" s="95"/>
      <c r="X32" s="99"/>
      <c r="Y32" s="99"/>
      <c r="Z32" s="99"/>
    </row>
    <row r="33" spans="1:26" s="21" customFormat="1" ht="24" customHeight="1" x14ac:dyDescent="0.25">
      <c r="A33" s="26" t="s">
        <v>83</v>
      </c>
      <c r="B33" s="96" t="s">
        <v>108</v>
      </c>
      <c r="C33" s="96"/>
      <c r="D33" s="96"/>
      <c r="E33" s="96"/>
      <c r="F33" s="96"/>
      <c r="G33" s="96"/>
      <c r="H33" s="97">
        <v>80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8">
        <v>5</v>
      </c>
      <c r="U33" s="98"/>
      <c r="V33" s="95">
        <f t="shared" si="0"/>
        <v>0</v>
      </c>
      <c r="W33" s="95"/>
      <c r="X33" s="99"/>
      <c r="Y33" s="99"/>
      <c r="Z33" s="99"/>
    </row>
    <row r="34" spans="1:26" s="21" customFormat="1" ht="24" customHeight="1" x14ac:dyDescent="0.25">
      <c r="A34" s="26" t="s">
        <v>84</v>
      </c>
      <c r="B34" s="96" t="s">
        <v>109</v>
      </c>
      <c r="C34" s="96"/>
      <c r="D34" s="96"/>
      <c r="E34" s="96"/>
      <c r="F34" s="96"/>
      <c r="G34" s="96"/>
      <c r="H34" s="97">
        <v>5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8">
        <v>5</v>
      </c>
      <c r="U34" s="98"/>
      <c r="V34" s="95">
        <f t="shared" si="0"/>
        <v>0</v>
      </c>
      <c r="W34" s="95"/>
      <c r="X34" s="99"/>
      <c r="Y34" s="99"/>
      <c r="Z34" s="99"/>
    </row>
    <row r="35" spans="1:26" ht="24" customHeight="1" x14ac:dyDescent="0.25">
      <c r="A35" s="90" t="s">
        <v>9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>
        <f>SUM(T20,T21,T26,T31,T32,T33,T34)</f>
        <v>100</v>
      </c>
      <c r="U35" s="91"/>
      <c r="V35" s="92">
        <f>SUM(V20,V21,V26,V31,V32,V33,V34)</f>
        <v>0</v>
      </c>
      <c r="W35" s="92"/>
      <c r="X35" s="93"/>
      <c r="Y35" s="93"/>
      <c r="Z35" s="93"/>
    </row>
    <row r="36" spans="1:26" ht="9.9499999999999993" customHeight="1" x14ac:dyDescent="0.2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5</v>
      </c>
      <c r="B38" s="79" t="s">
        <v>20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80" t="s">
        <v>21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2"/>
      <c r="Y38" s="83" t="s">
        <v>22</v>
      </c>
      <c r="Z38" s="83"/>
    </row>
    <row r="39" spans="1:26" ht="24" customHeight="1" x14ac:dyDescent="0.25">
      <c r="A39" s="84" t="s">
        <v>23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5" t="str">
        <f>IF(B40&lt;&gt;"","2.1.1","")</f>
        <v/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56"/>
      <c r="Z40" s="56"/>
    </row>
    <row r="41" spans="1:26" ht="48" customHeight="1" x14ac:dyDescent="0.25">
      <c r="A41" s="15" t="str">
        <f>IF(B41&lt;&gt;"","2.1.2","")</f>
        <v/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56"/>
      <c r="Z41" s="56"/>
    </row>
    <row r="42" spans="1:26" ht="48" customHeight="1" x14ac:dyDescent="0.25">
      <c r="A42" s="15" t="str">
        <f>IF(B42&lt;&gt;"","2.1.3","")</f>
        <v/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56"/>
      <c r="Z42" s="56"/>
    </row>
    <row r="43" spans="1:26" ht="48" customHeight="1" x14ac:dyDescent="0.25">
      <c r="A43" s="15" t="str">
        <f>IF(B43&lt;&gt;"","2.1.4","")</f>
        <v/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3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5"/>
      <c r="Y43" s="56"/>
      <c r="Z43" s="56"/>
    </row>
    <row r="44" spans="1:26" ht="48" customHeight="1" x14ac:dyDescent="0.25">
      <c r="A44" s="15" t="str">
        <f>IF(B44&lt;&gt;"","2.1.5","")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7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9"/>
      <c r="Y44" s="76"/>
      <c r="Z44" s="77"/>
    </row>
    <row r="45" spans="1:26" ht="24" customHeight="1" x14ac:dyDescent="0.25">
      <c r="A45" s="84" t="s">
        <v>24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6"/>
    </row>
    <row r="46" spans="1:26" ht="48" customHeight="1" x14ac:dyDescent="0.25">
      <c r="A46" s="15" t="str">
        <f>IF(B46&lt;&gt;"","2.2.1","")</f>
        <v/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56"/>
      <c r="Z46" s="56"/>
    </row>
    <row r="47" spans="1:26" ht="48" customHeight="1" x14ac:dyDescent="0.25">
      <c r="A47" s="15" t="str">
        <f>IF(B47&lt;&gt;"","2.2.2","")</f>
        <v/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56"/>
      <c r="Z47" s="56"/>
    </row>
    <row r="48" spans="1:26" ht="48" customHeight="1" x14ac:dyDescent="0.25">
      <c r="A48" s="15" t="str">
        <f>IF(B48&lt;&gt;"","2.2.3","")</f>
        <v/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56"/>
      <c r="Z48" s="56"/>
    </row>
    <row r="49" spans="1:26" ht="48" customHeight="1" x14ac:dyDescent="0.25">
      <c r="A49" s="15" t="str">
        <f>IF(B49&lt;&gt;"","2.2.4","")</f>
        <v/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3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5"/>
      <c r="Y49" s="56"/>
      <c r="Z49" s="56"/>
    </row>
    <row r="50" spans="1:26" ht="48" customHeight="1" x14ac:dyDescent="0.25">
      <c r="A50" s="15" t="str">
        <f>IF(B50&lt;&gt;"","2.2.5","")</f>
        <v/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56"/>
      <c r="Z50" s="56"/>
    </row>
    <row r="51" spans="1:26" ht="24" customHeight="1" x14ac:dyDescent="0.25">
      <c r="A51" s="84" t="s">
        <v>25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6"/>
    </row>
    <row r="52" spans="1:26" ht="48" customHeight="1" x14ac:dyDescent="0.25">
      <c r="A52" s="15" t="str">
        <f>IF(B52&lt;&gt;"","2.3.1","")</f>
        <v/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56"/>
      <c r="Z52" s="56"/>
    </row>
    <row r="53" spans="1:26" ht="48" customHeight="1" x14ac:dyDescent="0.25">
      <c r="A53" s="15" t="str">
        <f>IF(B53&lt;&gt;"","2.3.2","")</f>
        <v/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56"/>
      <c r="Z53" s="56"/>
    </row>
    <row r="54" spans="1:26" ht="48" customHeight="1" x14ac:dyDescent="0.25">
      <c r="A54" s="15" t="str">
        <f>IF(B54&lt;&gt;"","2.3.3","")</f>
        <v/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56"/>
      <c r="Z54" s="56"/>
    </row>
    <row r="55" spans="1:26" ht="48" customHeight="1" x14ac:dyDescent="0.25">
      <c r="A55" s="15" t="str">
        <f>IF(B55&lt;&gt;"","2.3.4","")</f>
        <v/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3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5"/>
      <c r="Y55" s="56"/>
      <c r="Z55" s="56"/>
    </row>
    <row r="56" spans="1:26" ht="48" customHeight="1" x14ac:dyDescent="0.25">
      <c r="A56" s="15" t="str">
        <f>IF(B56&lt;&gt;"","2.3.5","")</f>
        <v/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3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5"/>
      <c r="Y56" s="56"/>
      <c r="Z56" s="56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s="11" customFormat="1" ht="60" customHeight="1" x14ac:dyDescent="0.25">
      <c r="A60" s="13" t="s">
        <v>5</v>
      </c>
      <c r="B60" s="79" t="s">
        <v>26</v>
      </c>
      <c r="C60" s="79"/>
      <c r="D60" s="79"/>
      <c r="E60" s="79"/>
      <c r="F60" s="79"/>
      <c r="G60" s="79"/>
      <c r="H60" s="79" t="s">
        <v>21</v>
      </c>
      <c r="I60" s="79"/>
      <c r="J60" s="79"/>
      <c r="K60" s="79"/>
      <c r="L60" s="79"/>
      <c r="M60" s="79"/>
      <c r="N60" s="79"/>
      <c r="O60" s="79"/>
      <c r="P60" s="79"/>
      <c r="Q60" s="80" t="s">
        <v>27</v>
      </c>
      <c r="R60" s="81"/>
      <c r="S60" s="81"/>
      <c r="T60" s="81"/>
      <c r="U60" s="81"/>
      <c r="V60" s="81"/>
      <c r="W60" s="81"/>
      <c r="X60" s="82"/>
      <c r="Y60" s="83" t="s">
        <v>22</v>
      </c>
      <c r="Z60" s="83"/>
    </row>
    <row r="61" spans="1:26" ht="72" customHeight="1" x14ac:dyDescent="0.25">
      <c r="A61" s="15" t="str">
        <f>IF(B61&lt;&gt;"","3.1","")</f>
        <v/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3"/>
      <c r="R61" s="74"/>
      <c r="S61" s="74"/>
      <c r="T61" s="74"/>
      <c r="U61" s="74"/>
      <c r="V61" s="74"/>
      <c r="W61" s="74"/>
      <c r="X61" s="75"/>
      <c r="Y61" s="56"/>
      <c r="Z61" s="56"/>
    </row>
    <row r="62" spans="1:26" ht="72" customHeight="1" x14ac:dyDescent="0.25">
      <c r="A62" s="15" t="str">
        <f>IF(B62&lt;&gt;"","3.2","")</f>
        <v/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3"/>
      <c r="R62" s="74"/>
      <c r="S62" s="74"/>
      <c r="T62" s="74"/>
      <c r="U62" s="74"/>
      <c r="V62" s="74"/>
      <c r="W62" s="74"/>
      <c r="X62" s="75"/>
      <c r="Y62" s="56"/>
      <c r="Z62" s="56"/>
    </row>
    <row r="63" spans="1:26" ht="72" customHeight="1" x14ac:dyDescent="0.25">
      <c r="A63" s="15" t="str">
        <f>IF(B63&lt;&gt;"","3.3","")</f>
        <v/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3"/>
      <c r="R63" s="74"/>
      <c r="S63" s="74"/>
      <c r="T63" s="74"/>
      <c r="U63" s="74"/>
      <c r="V63" s="74"/>
      <c r="W63" s="74"/>
      <c r="X63" s="75"/>
      <c r="Y63" s="56"/>
      <c r="Z63" s="56"/>
    </row>
    <row r="64" spans="1:26" ht="72" customHeight="1" x14ac:dyDescent="0.25">
      <c r="A64" s="15" t="str">
        <f>IF(B64&lt;&gt;"","3.4","")</f>
        <v/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3"/>
      <c r="R64" s="74"/>
      <c r="S64" s="74"/>
      <c r="T64" s="74"/>
      <c r="U64" s="74"/>
      <c r="V64" s="74"/>
      <c r="W64" s="74"/>
      <c r="X64" s="75"/>
      <c r="Y64" s="56"/>
      <c r="Z64" s="56"/>
    </row>
    <row r="65" spans="1:26" ht="72" customHeight="1" x14ac:dyDescent="0.25">
      <c r="A65" s="15" t="str">
        <f>IF(B65&lt;&gt;"","3.5","")</f>
        <v/>
      </c>
      <c r="B65" s="73"/>
      <c r="C65" s="74"/>
      <c r="D65" s="74"/>
      <c r="E65" s="74"/>
      <c r="F65" s="74"/>
      <c r="G65" s="75"/>
      <c r="H65" s="73"/>
      <c r="I65" s="74"/>
      <c r="J65" s="74"/>
      <c r="K65" s="74"/>
      <c r="L65" s="74"/>
      <c r="M65" s="74"/>
      <c r="N65" s="74"/>
      <c r="O65" s="74"/>
      <c r="P65" s="75"/>
      <c r="Q65" s="73"/>
      <c r="R65" s="74"/>
      <c r="S65" s="74"/>
      <c r="T65" s="74"/>
      <c r="U65" s="74"/>
      <c r="V65" s="74"/>
      <c r="W65" s="74"/>
      <c r="X65" s="75"/>
      <c r="Y65" s="76"/>
      <c r="Z65" s="77"/>
    </row>
    <row r="66" spans="1:26" ht="72" customHeight="1" x14ac:dyDescent="0.25">
      <c r="A66" s="15" t="str">
        <f>IF(B66&lt;&gt;"","3.6","")</f>
        <v/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3"/>
      <c r="R66" s="74"/>
      <c r="S66" s="74"/>
      <c r="T66" s="74"/>
      <c r="U66" s="74"/>
      <c r="V66" s="74"/>
      <c r="W66" s="74"/>
      <c r="X66" s="75"/>
      <c r="Y66" s="56"/>
      <c r="Z66" s="56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</row>
    <row r="71" spans="1:26" ht="48" customHeight="1" x14ac:dyDescent="0.25"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</row>
    <row r="72" spans="1:26" ht="48" customHeight="1" x14ac:dyDescent="0.25"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</row>
    <row r="73" spans="1:26" ht="48" customHeight="1" x14ac:dyDescent="0.25"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</row>
    <row r="74" spans="1:26" ht="48" customHeight="1" x14ac:dyDescent="0.25">
      <c r="B74" s="69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</row>
    <row r="75" spans="1:26" ht="19.5" customHeight="1" x14ac:dyDescent="0.25">
      <c r="A75" s="2"/>
    </row>
    <row r="76" spans="1:26" ht="21" customHeight="1" x14ac:dyDescent="0.25">
      <c r="A76" s="4" t="s">
        <v>99</v>
      </c>
    </row>
    <row r="77" spans="1:26" ht="13.5" customHeight="1" x14ac:dyDescent="0.25"/>
    <row r="78" spans="1:26" ht="21" customHeight="1" x14ac:dyDescent="0.25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4"/>
      <c r="T78" s="35"/>
      <c r="U78" s="35"/>
      <c r="V78" s="35"/>
      <c r="W78" s="35"/>
      <c r="X78" s="35"/>
      <c r="Y78" s="36"/>
    </row>
    <row r="79" spans="1:26" ht="21" customHeight="1" x14ac:dyDescent="0.25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6" ht="21" customHeight="1" x14ac:dyDescent="0.25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5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5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37"/>
      <c r="T82" s="38"/>
      <c r="U82" s="38"/>
      <c r="V82" s="38"/>
      <c r="W82" s="38"/>
      <c r="X82" s="38"/>
      <c r="Y82" s="39"/>
    </row>
    <row r="83" spans="2:25" x14ac:dyDescent="0.25">
      <c r="B83" s="55"/>
      <c r="C83" s="55"/>
      <c r="D83" s="55"/>
      <c r="E83" s="55"/>
      <c r="F83" s="55"/>
      <c r="G83" s="55"/>
      <c r="H83" s="55"/>
      <c r="J83" s="55"/>
      <c r="K83" s="55"/>
      <c r="L83" s="55"/>
      <c r="M83" s="55"/>
      <c r="N83" s="55"/>
      <c r="O83" s="55"/>
      <c r="P83" s="55"/>
      <c r="Q83" s="55"/>
      <c r="S83" s="37"/>
      <c r="T83" s="38"/>
      <c r="U83" s="38"/>
      <c r="V83" s="38"/>
      <c r="W83" s="38"/>
      <c r="X83" s="38"/>
      <c r="Y83" s="39"/>
    </row>
    <row r="84" spans="2:25" ht="21" customHeight="1" x14ac:dyDescent="0.25">
      <c r="B84" s="55"/>
      <c r="C84" s="55"/>
      <c r="D84" s="55"/>
      <c r="E84" s="55"/>
      <c r="F84" s="55"/>
      <c r="G84" s="55"/>
      <c r="H84" s="55"/>
      <c r="J84" s="55"/>
      <c r="K84" s="55"/>
      <c r="L84" s="55"/>
      <c r="M84" s="55"/>
      <c r="N84" s="55"/>
      <c r="O84" s="55"/>
      <c r="P84" s="55"/>
      <c r="Q84" s="55"/>
      <c r="S84" s="37"/>
      <c r="T84" s="38"/>
      <c r="U84" s="38"/>
      <c r="V84" s="38"/>
      <c r="W84" s="38"/>
      <c r="X84" s="38"/>
      <c r="Y84" s="39"/>
    </row>
    <row r="85" spans="2:25" ht="21" customHeight="1" x14ac:dyDescent="0.25">
      <c r="B85" s="55"/>
      <c r="C85" s="55"/>
      <c r="D85" s="55"/>
      <c r="E85" s="55"/>
      <c r="F85" s="55"/>
      <c r="G85" s="55"/>
      <c r="H85" s="55"/>
      <c r="J85" s="55"/>
      <c r="K85" s="55"/>
      <c r="L85" s="55"/>
      <c r="M85" s="55"/>
      <c r="N85" s="55"/>
      <c r="O85" s="55"/>
      <c r="P85" s="55"/>
      <c r="Q85" s="55"/>
      <c r="S85" s="37"/>
      <c r="T85" s="38"/>
      <c r="U85" s="38"/>
      <c r="V85" s="38"/>
      <c r="W85" s="38"/>
      <c r="X85" s="38"/>
      <c r="Y85" s="39"/>
    </row>
    <row r="86" spans="2:25" ht="21" customHeight="1" x14ac:dyDescent="0.25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7"/>
      <c r="T86" s="38"/>
      <c r="U86" s="38"/>
      <c r="V86" s="38"/>
      <c r="W86" s="38"/>
      <c r="X86" s="38"/>
      <c r="Y86" s="39"/>
    </row>
    <row r="87" spans="2:25" ht="21" customHeight="1" x14ac:dyDescent="0.25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40"/>
      <c r="T87" s="41"/>
      <c r="U87" s="41"/>
      <c r="V87" s="41"/>
      <c r="W87" s="41"/>
      <c r="X87" s="41"/>
      <c r="Y87" s="42"/>
    </row>
    <row r="88" spans="2:25" ht="48" customHeight="1" x14ac:dyDescent="0.25">
      <c r="B88" s="72"/>
      <c r="C88" s="72"/>
      <c r="D88" s="72"/>
      <c r="E88" s="72"/>
      <c r="F88" s="72"/>
      <c r="G88" s="72"/>
      <c r="H88" s="72"/>
      <c r="J88" s="57"/>
      <c r="K88" s="58"/>
      <c r="L88" s="58"/>
      <c r="M88" s="58"/>
      <c r="N88" s="58"/>
      <c r="O88" s="58"/>
      <c r="P88" s="58"/>
      <c r="Q88" s="59"/>
      <c r="S88" s="57"/>
      <c r="T88" s="58"/>
      <c r="U88" s="58"/>
      <c r="V88" s="58"/>
      <c r="W88" s="58"/>
      <c r="X88" s="58"/>
      <c r="Y88" s="59"/>
    </row>
    <row r="89" spans="2:25" ht="48" customHeight="1" x14ac:dyDescent="0.25">
      <c r="B89" s="72"/>
      <c r="C89" s="72"/>
      <c r="D89" s="72"/>
      <c r="E89" s="72"/>
      <c r="F89" s="72"/>
      <c r="G89" s="72"/>
      <c r="H89" s="72"/>
      <c r="J89" s="60"/>
      <c r="K89" s="61"/>
      <c r="L89" s="61"/>
      <c r="M89" s="61"/>
      <c r="N89" s="61"/>
      <c r="O89" s="61"/>
      <c r="P89" s="61"/>
      <c r="Q89" s="62"/>
      <c r="S89" s="60"/>
      <c r="T89" s="61"/>
      <c r="U89" s="61"/>
      <c r="V89" s="61"/>
      <c r="W89" s="61"/>
      <c r="X89" s="61"/>
      <c r="Y89" s="62"/>
    </row>
    <row r="90" spans="2:25" ht="21" customHeight="1" x14ac:dyDescent="0.25"/>
    <row r="91" spans="2:25" ht="21" customHeight="1" x14ac:dyDescent="0.25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4"/>
      <c r="T91" s="35"/>
      <c r="U91" s="35"/>
      <c r="V91" s="35"/>
      <c r="W91" s="35"/>
      <c r="X91" s="35"/>
      <c r="Y91" s="36"/>
    </row>
    <row r="92" spans="2:25" ht="21" customHeight="1" x14ac:dyDescent="0.25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5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5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5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37"/>
      <c r="T95" s="38"/>
      <c r="U95" s="38"/>
      <c r="V95" s="38"/>
      <c r="W95" s="38"/>
      <c r="X95" s="38"/>
      <c r="Y95" s="39"/>
    </row>
    <row r="96" spans="2:25" x14ac:dyDescent="0.25">
      <c r="B96" s="55"/>
      <c r="C96" s="55"/>
      <c r="D96" s="55"/>
      <c r="E96" s="55"/>
      <c r="F96" s="55"/>
      <c r="G96" s="55"/>
      <c r="H96" s="55"/>
      <c r="J96" s="55"/>
      <c r="K96" s="55"/>
      <c r="L96" s="55"/>
      <c r="M96" s="55"/>
      <c r="N96" s="55"/>
      <c r="O96" s="55"/>
      <c r="P96" s="55"/>
      <c r="Q96" s="55"/>
      <c r="S96" s="37"/>
      <c r="T96" s="38"/>
      <c r="U96" s="38"/>
      <c r="V96" s="38"/>
      <c r="W96" s="38"/>
      <c r="X96" s="38"/>
      <c r="Y96" s="39"/>
    </row>
    <row r="97" spans="2:25" ht="21" customHeight="1" x14ac:dyDescent="0.25">
      <c r="B97" s="55"/>
      <c r="C97" s="55"/>
      <c r="D97" s="55"/>
      <c r="E97" s="55"/>
      <c r="F97" s="55"/>
      <c r="G97" s="55"/>
      <c r="H97" s="55"/>
      <c r="J97" s="55"/>
      <c r="K97" s="55"/>
      <c r="L97" s="55"/>
      <c r="M97" s="55"/>
      <c r="N97" s="55"/>
      <c r="O97" s="55"/>
      <c r="P97" s="55"/>
      <c r="Q97" s="55"/>
      <c r="S97" s="37"/>
      <c r="T97" s="38"/>
      <c r="U97" s="38"/>
      <c r="V97" s="38"/>
      <c r="W97" s="38"/>
      <c r="X97" s="38"/>
      <c r="Y97" s="39"/>
    </row>
    <row r="98" spans="2:25" ht="21" customHeight="1" x14ac:dyDescent="0.25">
      <c r="B98" s="55"/>
      <c r="C98" s="55"/>
      <c r="D98" s="55"/>
      <c r="E98" s="55"/>
      <c r="F98" s="55"/>
      <c r="G98" s="55"/>
      <c r="H98" s="55"/>
      <c r="J98" s="55"/>
      <c r="K98" s="55"/>
      <c r="L98" s="55"/>
      <c r="M98" s="55"/>
      <c r="N98" s="55"/>
      <c r="O98" s="55"/>
      <c r="P98" s="55"/>
      <c r="Q98" s="55"/>
      <c r="S98" s="37"/>
      <c r="T98" s="38"/>
      <c r="U98" s="38"/>
      <c r="V98" s="38"/>
      <c r="W98" s="38"/>
      <c r="X98" s="38"/>
      <c r="Y98" s="39"/>
    </row>
    <row r="99" spans="2:25" ht="21" customHeight="1" x14ac:dyDescent="0.25">
      <c r="B99" s="55"/>
      <c r="C99" s="55"/>
      <c r="D99" s="55"/>
      <c r="E99" s="55"/>
      <c r="F99" s="55"/>
      <c r="G99" s="55"/>
      <c r="H99" s="55"/>
      <c r="J99" s="55"/>
      <c r="K99" s="55"/>
      <c r="L99" s="55"/>
      <c r="M99" s="55"/>
      <c r="N99" s="55"/>
      <c r="O99" s="55"/>
      <c r="P99" s="55"/>
      <c r="Q99" s="55"/>
      <c r="S99" s="37"/>
      <c r="T99" s="38"/>
      <c r="U99" s="38"/>
      <c r="V99" s="38"/>
      <c r="W99" s="38"/>
      <c r="X99" s="38"/>
      <c r="Y99" s="39"/>
    </row>
    <row r="100" spans="2:25" ht="21" customHeight="1" x14ac:dyDescent="0.25">
      <c r="B100" s="55"/>
      <c r="C100" s="55"/>
      <c r="D100" s="55"/>
      <c r="E100" s="55"/>
      <c r="F100" s="55"/>
      <c r="G100" s="55"/>
      <c r="H100" s="55"/>
      <c r="J100" s="55"/>
      <c r="K100" s="55"/>
      <c r="L100" s="55"/>
      <c r="M100" s="55"/>
      <c r="N100" s="55"/>
      <c r="O100" s="55"/>
      <c r="P100" s="55"/>
      <c r="Q100" s="55"/>
      <c r="S100" s="40"/>
      <c r="T100" s="41"/>
      <c r="U100" s="41"/>
      <c r="V100" s="41"/>
      <c r="W100" s="41"/>
      <c r="X100" s="41"/>
      <c r="Y100" s="42"/>
    </row>
    <row r="101" spans="2:25" ht="48" customHeight="1" x14ac:dyDescent="0.25">
      <c r="B101" s="56"/>
      <c r="C101" s="56"/>
      <c r="D101" s="56"/>
      <c r="E101" s="56"/>
      <c r="F101" s="56"/>
      <c r="G101" s="56"/>
      <c r="H101" s="56"/>
      <c r="J101" s="57"/>
      <c r="K101" s="58"/>
      <c r="L101" s="58"/>
      <c r="M101" s="58"/>
      <c r="N101" s="58"/>
      <c r="O101" s="58"/>
      <c r="P101" s="58"/>
      <c r="Q101" s="59"/>
      <c r="S101" s="43"/>
      <c r="T101" s="44"/>
      <c r="U101" s="44"/>
      <c r="V101" s="44"/>
      <c r="W101" s="44"/>
      <c r="X101" s="44"/>
      <c r="Y101" s="45"/>
    </row>
    <row r="102" spans="2:25" ht="48" customHeight="1" x14ac:dyDescent="0.25">
      <c r="B102" s="56"/>
      <c r="C102" s="56"/>
      <c r="D102" s="56"/>
      <c r="E102" s="56"/>
      <c r="F102" s="56"/>
      <c r="G102" s="56"/>
      <c r="H102" s="56"/>
      <c r="J102" s="60"/>
      <c r="K102" s="61"/>
      <c r="L102" s="61"/>
      <c r="M102" s="61"/>
      <c r="N102" s="61"/>
      <c r="O102" s="61"/>
      <c r="P102" s="61"/>
      <c r="Q102" s="62"/>
      <c r="S102" s="46"/>
      <c r="T102" s="47"/>
      <c r="U102" s="47"/>
      <c r="V102" s="47"/>
      <c r="W102" s="47"/>
      <c r="X102" s="47"/>
      <c r="Y102" s="48"/>
    </row>
    <row r="103" spans="2:25" ht="21" customHeight="1" x14ac:dyDescent="0.25"/>
    <row r="104" spans="2:25" ht="21" customHeight="1" x14ac:dyDescent="0.25">
      <c r="B104" s="34"/>
      <c r="C104" s="35"/>
      <c r="D104" s="35"/>
      <c r="E104" s="35"/>
      <c r="F104" s="35"/>
      <c r="G104" s="35"/>
      <c r="H104" s="36"/>
      <c r="J104" s="34"/>
      <c r="K104" s="35"/>
      <c r="L104" s="35"/>
      <c r="M104" s="35"/>
      <c r="N104" s="35"/>
      <c r="O104" s="35"/>
      <c r="P104" s="35"/>
      <c r="Q104" s="36"/>
      <c r="S104" s="34"/>
      <c r="T104" s="35"/>
      <c r="U104" s="35"/>
      <c r="V104" s="35"/>
      <c r="W104" s="35"/>
      <c r="X104" s="35"/>
      <c r="Y104" s="36"/>
    </row>
    <row r="105" spans="2:25" ht="21" customHeight="1" x14ac:dyDescent="0.25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5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5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5">
      <c r="B108" s="37"/>
      <c r="C108" s="38"/>
      <c r="D108" s="38"/>
      <c r="E108" s="38"/>
      <c r="F108" s="38"/>
      <c r="G108" s="38"/>
      <c r="H108" s="39"/>
      <c r="J108" s="37"/>
      <c r="K108" s="38"/>
      <c r="L108" s="38"/>
      <c r="M108" s="38"/>
      <c r="N108" s="38"/>
      <c r="O108" s="38"/>
      <c r="P108" s="38"/>
      <c r="Q108" s="39"/>
      <c r="S108" s="37"/>
      <c r="T108" s="38"/>
      <c r="U108" s="38"/>
      <c r="V108" s="38"/>
      <c r="W108" s="38"/>
      <c r="X108" s="38"/>
      <c r="Y108" s="39"/>
    </row>
    <row r="109" spans="2:25" x14ac:dyDescent="0.25">
      <c r="B109" s="37"/>
      <c r="C109" s="38"/>
      <c r="D109" s="38"/>
      <c r="E109" s="38"/>
      <c r="F109" s="38"/>
      <c r="G109" s="38"/>
      <c r="H109" s="39"/>
      <c r="J109" s="37"/>
      <c r="K109" s="38"/>
      <c r="L109" s="38"/>
      <c r="M109" s="38"/>
      <c r="N109" s="38"/>
      <c r="O109" s="38"/>
      <c r="P109" s="38"/>
      <c r="Q109" s="39"/>
      <c r="S109" s="37"/>
      <c r="T109" s="38"/>
      <c r="U109" s="38"/>
      <c r="V109" s="38"/>
      <c r="W109" s="38"/>
      <c r="X109" s="38"/>
      <c r="Y109" s="39"/>
    </row>
    <row r="110" spans="2:25" x14ac:dyDescent="0.25">
      <c r="B110" s="37"/>
      <c r="C110" s="38"/>
      <c r="D110" s="38"/>
      <c r="E110" s="38"/>
      <c r="F110" s="38"/>
      <c r="G110" s="38"/>
      <c r="H110" s="39"/>
      <c r="J110" s="37"/>
      <c r="K110" s="38"/>
      <c r="L110" s="38"/>
      <c r="M110" s="38"/>
      <c r="N110" s="38"/>
      <c r="O110" s="38"/>
      <c r="P110" s="38"/>
      <c r="Q110" s="39"/>
      <c r="S110" s="37"/>
      <c r="T110" s="38"/>
      <c r="U110" s="38"/>
      <c r="V110" s="38"/>
      <c r="W110" s="38"/>
      <c r="X110" s="38"/>
      <c r="Y110" s="39"/>
    </row>
    <row r="111" spans="2:25" ht="21" customHeight="1" x14ac:dyDescent="0.25">
      <c r="B111" s="37"/>
      <c r="C111" s="38"/>
      <c r="D111" s="38"/>
      <c r="E111" s="38"/>
      <c r="F111" s="38"/>
      <c r="G111" s="38"/>
      <c r="H111" s="39"/>
      <c r="J111" s="37"/>
      <c r="K111" s="38"/>
      <c r="L111" s="38"/>
      <c r="M111" s="38"/>
      <c r="N111" s="38"/>
      <c r="O111" s="38"/>
      <c r="P111" s="38"/>
      <c r="Q111" s="39"/>
      <c r="S111" s="37"/>
      <c r="T111" s="38"/>
      <c r="U111" s="38"/>
      <c r="V111" s="38"/>
      <c r="W111" s="38"/>
      <c r="X111" s="38"/>
      <c r="Y111" s="39"/>
    </row>
    <row r="112" spans="2:25" ht="21" customHeight="1" x14ac:dyDescent="0.25">
      <c r="B112" s="37"/>
      <c r="C112" s="38"/>
      <c r="D112" s="38"/>
      <c r="E112" s="38"/>
      <c r="F112" s="38"/>
      <c r="G112" s="38"/>
      <c r="H112" s="39"/>
      <c r="J112" s="37"/>
      <c r="K112" s="38"/>
      <c r="L112" s="38"/>
      <c r="M112" s="38"/>
      <c r="N112" s="38"/>
      <c r="O112" s="38"/>
      <c r="P112" s="38"/>
      <c r="Q112" s="39"/>
      <c r="S112" s="37"/>
      <c r="T112" s="38"/>
      <c r="U112" s="38"/>
      <c r="V112" s="38"/>
      <c r="W112" s="38"/>
      <c r="X112" s="38"/>
      <c r="Y112" s="39"/>
    </row>
    <row r="113" spans="2:25" ht="21" customHeight="1" x14ac:dyDescent="0.25">
      <c r="B113" s="40"/>
      <c r="C113" s="41"/>
      <c r="D113" s="41"/>
      <c r="E113" s="41"/>
      <c r="F113" s="41"/>
      <c r="G113" s="41"/>
      <c r="H113" s="42"/>
      <c r="J113" s="40"/>
      <c r="K113" s="41"/>
      <c r="L113" s="41"/>
      <c r="M113" s="41"/>
      <c r="N113" s="41"/>
      <c r="O113" s="41"/>
      <c r="P113" s="41"/>
      <c r="Q113" s="42"/>
      <c r="S113" s="40"/>
      <c r="T113" s="41"/>
      <c r="U113" s="41"/>
      <c r="V113" s="41"/>
      <c r="W113" s="41"/>
      <c r="X113" s="41"/>
      <c r="Y113" s="42"/>
    </row>
    <row r="114" spans="2:25" ht="48" customHeight="1" x14ac:dyDescent="0.25">
      <c r="B114" s="43"/>
      <c r="C114" s="44"/>
      <c r="D114" s="44"/>
      <c r="E114" s="44"/>
      <c r="F114" s="44"/>
      <c r="G114" s="44"/>
      <c r="H114" s="45"/>
      <c r="J114" s="49"/>
      <c r="K114" s="50"/>
      <c r="L114" s="50"/>
      <c r="M114" s="50"/>
      <c r="N114" s="50"/>
      <c r="O114" s="50"/>
      <c r="P114" s="50"/>
      <c r="Q114" s="51"/>
      <c r="S114" s="43"/>
      <c r="T114" s="44"/>
      <c r="U114" s="44"/>
      <c r="V114" s="44"/>
      <c r="W114" s="44"/>
      <c r="X114" s="44"/>
      <c r="Y114" s="45"/>
    </row>
    <row r="115" spans="2:25" ht="48" customHeight="1" x14ac:dyDescent="0.25">
      <c r="B115" s="46"/>
      <c r="C115" s="47"/>
      <c r="D115" s="47"/>
      <c r="E115" s="47"/>
      <c r="F115" s="47"/>
      <c r="G115" s="47"/>
      <c r="H115" s="48"/>
      <c r="J115" s="52"/>
      <c r="K115" s="53"/>
      <c r="L115" s="53"/>
      <c r="M115" s="53"/>
      <c r="N115" s="53"/>
      <c r="O115" s="53"/>
      <c r="P115" s="53"/>
      <c r="Q115" s="54"/>
      <c r="S115" s="46"/>
      <c r="T115" s="47"/>
      <c r="U115" s="47"/>
      <c r="V115" s="47"/>
      <c r="W115" s="47"/>
      <c r="X115" s="47"/>
      <c r="Y115" s="48"/>
    </row>
    <row r="116" spans="2:25" ht="24" customHeight="1" x14ac:dyDescent="0.25"/>
    <row r="118" spans="2:25" x14ac:dyDescent="0.25">
      <c r="E118" s="12" t="s">
        <v>28</v>
      </c>
      <c r="F118" s="31"/>
      <c r="G118" s="31"/>
      <c r="H118" s="31"/>
      <c r="I118" s="31"/>
      <c r="J118" s="31"/>
      <c r="Q118" s="12" t="s">
        <v>29</v>
      </c>
      <c r="R118" s="31"/>
      <c r="S118" s="31"/>
      <c r="T118" s="31"/>
      <c r="U118" s="31"/>
      <c r="V118" s="31"/>
      <c r="W118" s="31"/>
    </row>
    <row r="119" spans="2:25" ht="23.25" x14ac:dyDescent="0.25">
      <c r="E119" s="12" t="s">
        <v>30</v>
      </c>
      <c r="F119" s="32"/>
      <c r="G119" s="32"/>
      <c r="H119" s="32"/>
      <c r="I119" s="32"/>
      <c r="J119" s="32"/>
      <c r="K119" s="2" t="s">
        <v>31</v>
      </c>
      <c r="Q119" s="12" t="s">
        <v>30</v>
      </c>
      <c r="R119" s="31"/>
      <c r="S119" s="31"/>
      <c r="T119" s="31"/>
      <c r="U119" s="31"/>
      <c r="V119" s="31"/>
      <c r="W119" s="31"/>
      <c r="X119" s="2" t="s">
        <v>31</v>
      </c>
    </row>
    <row r="120" spans="2:25" ht="23.25" x14ac:dyDescent="0.25">
      <c r="E120" s="12" t="s">
        <v>32</v>
      </c>
      <c r="F120" s="32"/>
      <c r="G120" s="32"/>
      <c r="H120" s="32"/>
      <c r="I120" s="32"/>
      <c r="J120" s="32"/>
      <c r="Q120" s="33"/>
      <c r="R120" s="33"/>
      <c r="S120" s="33"/>
      <c r="T120" s="33"/>
      <c r="U120" s="33"/>
      <c r="V120" s="33"/>
      <c r="W120" s="33"/>
      <c r="X120" s="33"/>
    </row>
    <row r="121" spans="2:25" ht="23.25" x14ac:dyDescent="0.25">
      <c r="E121" s="12" t="s">
        <v>33</v>
      </c>
      <c r="F121" s="28"/>
      <c r="G121" s="28"/>
      <c r="H121" s="28"/>
      <c r="I121" s="28"/>
      <c r="J121" s="28"/>
      <c r="Q121" s="12" t="s">
        <v>33</v>
      </c>
      <c r="R121" s="29"/>
      <c r="S121" s="29"/>
      <c r="T121" s="29"/>
      <c r="U121" s="29"/>
      <c r="V121" s="29"/>
      <c r="W121" s="29"/>
    </row>
    <row r="122" spans="2:25" ht="23.25" x14ac:dyDescent="0.25">
      <c r="E122" s="12" t="s">
        <v>34</v>
      </c>
      <c r="F122" s="30"/>
      <c r="G122" s="30"/>
      <c r="H122" s="30"/>
      <c r="I122" s="30"/>
      <c r="J122" s="30"/>
    </row>
  </sheetData>
  <protectedRanges>
    <protectedRange sqref="M7 H8 V13 X20 B40:Z44 B46:Z50 B52:Z56 B61:Z66 B70 B78 B88 J78 J88 S78 S88 B91 B101 J91 J101 S91 S101 B104 B114 J104 J114 S104 S114 R118:R119 Q120 R121 F118:F122 K23:S34 K20:S21" name="ช่วง1"/>
  </protectedRanges>
  <mergeCells count="257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A35:S35"/>
    <mergeCell ref="T35:U35"/>
    <mergeCell ref="V35:W35"/>
    <mergeCell ref="X35:Z35"/>
    <mergeCell ref="A36:Z36"/>
    <mergeCell ref="B38:L38"/>
    <mergeCell ref="M38:X38"/>
    <mergeCell ref="Y38:Z38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X20:Z34"/>
    <mergeCell ref="B21:G21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47:L47"/>
    <mergeCell ref="M47:X47"/>
    <mergeCell ref="Y47:Z47"/>
    <mergeCell ref="B48:L48"/>
    <mergeCell ref="M48:X48"/>
    <mergeCell ref="Y48:Z48"/>
    <mergeCell ref="B44:L44"/>
    <mergeCell ref="Y44:Z44"/>
    <mergeCell ref="A45:Z45"/>
    <mergeCell ref="B46:L46"/>
    <mergeCell ref="M46:X46"/>
    <mergeCell ref="Y46:Z46"/>
    <mergeCell ref="M44:X44"/>
    <mergeCell ref="A51:Z51"/>
    <mergeCell ref="B52:L52"/>
    <mergeCell ref="M52:X52"/>
    <mergeCell ref="Y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60:G60"/>
    <mergeCell ref="H60:P60"/>
    <mergeCell ref="Q60:X60"/>
    <mergeCell ref="Y60:Z60"/>
    <mergeCell ref="B54:L54"/>
    <mergeCell ref="M54:X54"/>
    <mergeCell ref="Y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70:Y74"/>
    <mergeCell ref="B78:H87"/>
    <mergeCell ref="J78:Q87"/>
    <mergeCell ref="S78:Y87"/>
    <mergeCell ref="B88:H89"/>
    <mergeCell ref="J88:Q89"/>
    <mergeCell ref="S88:Y89"/>
    <mergeCell ref="B65:G65"/>
    <mergeCell ref="H65:P65"/>
    <mergeCell ref="Q65:X65"/>
    <mergeCell ref="Y65:Z65"/>
    <mergeCell ref="B66:G66"/>
    <mergeCell ref="H66:P66"/>
    <mergeCell ref="Q66:X66"/>
    <mergeCell ref="Y66:Z66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</mergeCells>
  <dataValidations count="3">
    <dataValidation type="whole" operator="greaterThanOrEqual" allowBlank="1" showInputMessage="1" showErrorMessage="1" error="กรุณากรอกข้อมูลเป็นตัวเลข" sqref="R24:S24 R34:S34 O24:P24 L24:M24 O22:P22 L34:M34 O34:P34 R22:S22 L22:M22 K22:K34 K20:S20 N22:N34 Q22:Q34" xr:uid="{93B90A9E-0145-442B-A949-A85A57874FB8}">
      <formula1>0</formula1>
    </dataValidation>
    <dataValidation type="decimal" allowBlank="1" showInputMessage="1" showErrorMessage="1" error="กรุณากรอกข้อมูลเป็นตัวเลข" sqref="V13" xr:uid="{DA610229-3C69-4136-9F35-B3E76DE171F6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D2F6DA62-C829-42A5-A074-6982B88077C2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57374E7-E6A0-4558-9BC5-511386832DC1}">
          <x14:formula1>
            <xm:f>LIST!$E$2:$E$9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CAB42AFB-394A-4A5F-8C43-CE167A792ADD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E4E08810-1C8C-4A46-8554-52577AFB9EAC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127E8638-4A39-4979-9A26-38CC3BA5E33C}">
          <x14:formula1>
            <xm:f>LIST!$G$2:$G$10</xm:f>
          </x14:formula1>
          <xm:sqref>B61:B66 C61:G64 C66:G66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7AF79-9C93-40DC-BE8E-B185A0FA633A}">
  <sheetPr>
    <tabColor theme="5" tint="0.59999389629810485"/>
  </sheetPr>
  <dimension ref="A1:Z122"/>
  <sheetViews>
    <sheetView tabSelected="1" view="pageBreakPreview" topLeftCell="A109" zoomScaleNormal="85" zoomScaleSheetLayoutView="100" workbookViewId="0">
      <selection activeCell="F121" sqref="F121:J121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9" t="s">
        <v>67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21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139" t="s">
        <v>68</v>
      </c>
      <c r="K2" s="139"/>
      <c r="L2" s="139"/>
      <c r="M2" s="139"/>
      <c r="N2" s="139"/>
      <c r="O2" s="139"/>
      <c r="P2" s="139"/>
      <c r="Q2" s="139"/>
      <c r="R2" s="27"/>
      <c r="S2" s="27"/>
      <c r="T2" s="27"/>
      <c r="U2" s="27"/>
      <c r="V2" s="27"/>
      <c r="W2" s="27"/>
      <c r="X2" s="27"/>
      <c r="Y2" s="27"/>
      <c r="Z2" s="27"/>
    </row>
    <row r="3" spans="1:26" ht="21" customHeight="1" x14ac:dyDescent="0.25">
      <c r="A3" s="140" t="s">
        <v>96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21" customHeight="1" x14ac:dyDescent="0.25">
      <c r="A4" s="139" t="s">
        <v>70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69</v>
      </c>
      <c r="L7" s="6"/>
      <c r="M7" s="141"/>
      <c r="N7" s="142"/>
      <c r="O7" s="142"/>
      <c r="P7" s="143"/>
    </row>
    <row r="8" spans="1:26" ht="21" customHeight="1" x14ac:dyDescent="0.25">
      <c r="A8" s="5" t="s">
        <v>14</v>
      </c>
      <c r="G8" s="6"/>
      <c r="H8" s="141"/>
      <c r="I8" s="142"/>
      <c r="J8" s="143"/>
    </row>
    <row r="9" spans="1:26" ht="10.15" customHeight="1" x14ac:dyDescent="0.25"/>
    <row r="10" spans="1:26" s="4" customFormat="1" ht="30" customHeight="1" x14ac:dyDescent="0.25">
      <c r="A10" s="79" t="s">
        <v>5</v>
      </c>
      <c r="B10" s="79" t="s">
        <v>10</v>
      </c>
      <c r="C10" s="79"/>
      <c r="D10" s="79"/>
      <c r="E10" s="79"/>
      <c r="F10" s="79"/>
      <c r="G10" s="79"/>
      <c r="H10" s="79"/>
      <c r="I10" s="79"/>
      <c r="J10" s="79"/>
      <c r="K10" s="79" t="s">
        <v>11</v>
      </c>
      <c r="L10" s="79"/>
      <c r="M10" s="79"/>
      <c r="N10" s="79"/>
      <c r="O10" s="79"/>
      <c r="P10" s="79"/>
      <c r="Q10" s="79"/>
      <c r="R10" s="79"/>
      <c r="S10" s="79" t="s">
        <v>4</v>
      </c>
      <c r="T10" s="79"/>
      <c r="U10" s="79"/>
      <c r="V10" s="79"/>
      <c r="W10" s="79"/>
      <c r="X10" s="79"/>
      <c r="Y10" s="79"/>
      <c r="Z10" s="79"/>
    </row>
    <row r="11" spans="1:26" s="4" customFormat="1" ht="30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 t="s">
        <v>1</v>
      </c>
      <c r="L11" s="79"/>
      <c r="M11" s="79"/>
      <c r="N11" s="79" t="s">
        <v>2</v>
      </c>
      <c r="O11" s="79"/>
      <c r="P11" s="79"/>
      <c r="Q11" s="79" t="s">
        <v>3</v>
      </c>
      <c r="R11" s="79"/>
      <c r="S11" s="79" t="s">
        <v>1</v>
      </c>
      <c r="T11" s="79"/>
      <c r="U11" s="79"/>
      <c r="V11" s="79" t="s">
        <v>2</v>
      </c>
      <c r="W11" s="79"/>
      <c r="X11" s="79"/>
      <c r="Y11" s="79" t="s">
        <v>3</v>
      </c>
      <c r="Z11" s="79"/>
    </row>
    <row r="12" spans="1:26" ht="24" customHeight="1" x14ac:dyDescent="0.25">
      <c r="A12" s="124" t="s">
        <v>97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6"/>
    </row>
    <row r="13" spans="1:26" ht="24" customHeight="1" x14ac:dyDescent="0.25">
      <c r="A13" s="14">
        <v>1</v>
      </c>
      <c r="B13" s="127" t="s">
        <v>71</v>
      </c>
      <c r="C13" s="127"/>
      <c r="D13" s="127"/>
      <c r="E13" s="127"/>
      <c r="F13" s="127"/>
      <c r="G13" s="127"/>
      <c r="H13" s="127"/>
      <c r="I13" s="127"/>
      <c r="J13" s="127"/>
      <c r="K13" s="128">
        <v>600000</v>
      </c>
      <c r="L13" s="128"/>
      <c r="M13" s="128"/>
      <c r="N13" s="144">
        <f>Q32</f>
        <v>0</v>
      </c>
      <c r="O13" s="144"/>
      <c r="P13" s="144"/>
      <c r="Q13" s="130">
        <f>V35</f>
        <v>0</v>
      </c>
      <c r="R13" s="130"/>
      <c r="S13" s="131">
        <v>1866000</v>
      </c>
      <c r="T13" s="132"/>
      <c r="U13" s="133"/>
      <c r="V13" s="134"/>
      <c r="W13" s="135"/>
      <c r="X13" s="136"/>
      <c r="Y13" s="137">
        <f>V13/S13*100</f>
        <v>0</v>
      </c>
      <c r="Z13" s="138"/>
    </row>
    <row r="14" spans="1:26" s="4" customFormat="1" ht="24" customHeight="1" x14ac:dyDescent="0.25">
      <c r="A14" s="117" t="s">
        <v>15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9"/>
      <c r="Q14" s="120">
        <f>V35</f>
        <v>0</v>
      </c>
      <c r="R14" s="120"/>
      <c r="S14" s="121">
        <f>SUM(S13)</f>
        <v>1866000</v>
      </c>
      <c r="T14" s="121"/>
      <c r="U14" s="121"/>
      <c r="V14" s="121">
        <f>SUM(V13)</f>
        <v>0</v>
      </c>
      <c r="W14" s="121"/>
      <c r="X14" s="121"/>
      <c r="Y14" s="122">
        <f>V14/S14*100</f>
        <v>0</v>
      </c>
      <c r="Z14" s="122"/>
    </row>
    <row r="15" spans="1:26" ht="9.9499999999999993" customHeight="1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23" t="s">
        <v>5</v>
      </c>
      <c r="B18" s="115" t="s">
        <v>12</v>
      </c>
      <c r="C18" s="115"/>
      <c r="D18" s="115"/>
      <c r="E18" s="115"/>
      <c r="F18" s="115"/>
      <c r="G18" s="115"/>
      <c r="H18" s="115" t="s">
        <v>16</v>
      </c>
      <c r="I18" s="115"/>
      <c r="J18" s="115"/>
      <c r="K18" s="115" t="s">
        <v>13</v>
      </c>
      <c r="L18" s="115"/>
      <c r="M18" s="115"/>
      <c r="N18" s="115" t="s">
        <v>17</v>
      </c>
      <c r="O18" s="115"/>
      <c r="P18" s="115"/>
      <c r="Q18" s="115" t="s">
        <v>18</v>
      </c>
      <c r="R18" s="115"/>
      <c r="S18" s="115"/>
      <c r="T18" s="115" t="s">
        <v>19</v>
      </c>
      <c r="U18" s="115"/>
      <c r="V18" s="113" t="s">
        <v>7</v>
      </c>
      <c r="W18" s="113"/>
      <c r="X18" s="115" t="s">
        <v>8</v>
      </c>
      <c r="Y18" s="115"/>
      <c r="Z18" s="115"/>
    </row>
    <row r="19" spans="1:26" ht="24" customHeight="1" x14ac:dyDescent="0.25">
      <c r="A19" s="116" t="s">
        <v>110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s="21" customFormat="1" ht="24" customHeight="1" x14ac:dyDescent="0.25">
      <c r="A20" s="26" t="s">
        <v>72</v>
      </c>
      <c r="B20" s="96" t="s">
        <v>100</v>
      </c>
      <c r="C20" s="96"/>
      <c r="D20" s="96"/>
      <c r="E20" s="96"/>
      <c r="F20" s="96"/>
      <c r="G20" s="96"/>
      <c r="H20" s="97">
        <v>1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8">
        <v>5</v>
      </c>
      <c r="U20" s="98"/>
      <c r="V20" s="95">
        <f>(T20*((K20*0)+(N20*50)+(Q20*100)))/(H20*100)</f>
        <v>0</v>
      </c>
      <c r="W20" s="95"/>
      <c r="X20" s="99"/>
      <c r="Y20" s="99"/>
      <c r="Z20" s="99"/>
    </row>
    <row r="21" spans="1:26" s="20" customFormat="1" ht="24" customHeight="1" x14ac:dyDescent="0.25">
      <c r="A21" s="24" t="s">
        <v>73</v>
      </c>
      <c r="B21" s="100" t="s">
        <v>101</v>
      </c>
      <c r="C21" s="100"/>
      <c r="D21" s="100"/>
      <c r="E21" s="100"/>
      <c r="F21" s="100"/>
      <c r="G21" s="100"/>
      <c r="H21" s="106">
        <v>1</v>
      </c>
      <c r="I21" s="106"/>
      <c r="J21" s="106"/>
      <c r="K21" s="110" t="str">
        <f>IF(K25=$H$25,"1",IF(K25&lt;$H$25,"0"))</f>
        <v>0</v>
      </c>
      <c r="L21" s="111"/>
      <c r="M21" s="111"/>
      <c r="N21" s="110" t="str">
        <f>IF(N25=$H$25,"1",IF(N25&lt;$H$25,"0"))</f>
        <v>0</v>
      </c>
      <c r="O21" s="111"/>
      <c r="P21" s="111"/>
      <c r="Q21" s="110" t="str">
        <f>IF(Q25=$H$25,"1",IF(Q25&lt;$H$25,"0"))</f>
        <v>0</v>
      </c>
      <c r="R21" s="111"/>
      <c r="S21" s="111"/>
      <c r="T21" s="108">
        <v>20</v>
      </c>
      <c r="U21" s="108"/>
      <c r="V21" s="109">
        <f>SUM(V22:W25)</f>
        <v>0</v>
      </c>
      <c r="W21" s="109"/>
      <c r="X21" s="99"/>
      <c r="Y21" s="99"/>
      <c r="Z21" s="99"/>
    </row>
    <row r="22" spans="1:26" s="22" customFormat="1" ht="24" customHeight="1" x14ac:dyDescent="0.25">
      <c r="A22" s="25" t="s">
        <v>74</v>
      </c>
      <c r="B22" s="112" t="s">
        <v>102</v>
      </c>
      <c r="C22" s="112"/>
      <c r="D22" s="112"/>
      <c r="E22" s="112"/>
      <c r="F22" s="112"/>
      <c r="G22" s="112"/>
      <c r="H22" s="103">
        <v>1</v>
      </c>
      <c r="I22" s="103"/>
      <c r="J22" s="103"/>
      <c r="K22" s="114"/>
      <c r="L22" s="114"/>
      <c r="M22" s="114"/>
      <c r="N22" s="114"/>
      <c r="O22" s="114"/>
      <c r="P22" s="114"/>
      <c r="Q22" s="114"/>
      <c r="R22" s="114"/>
      <c r="S22" s="114"/>
      <c r="T22" s="104">
        <v>5</v>
      </c>
      <c r="U22" s="104"/>
      <c r="V22" s="101">
        <f>(T22*((K22*0)+(N22*50)+(Q22*100)))/(H22*100)</f>
        <v>0</v>
      </c>
      <c r="W22" s="101"/>
      <c r="X22" s="99"/>
      <c r="Y22" s="99"/>
      <c r="Z22" s="99"/>
    </row>
    <row r="23" spans="1:26" s="22" customFormat="1" ht="24" customHeight="1" x14ac:dyDescent="0.25">
      <c r="A23" s="25" t="s">
        <v>75</v>
      </c>
      <c r="B23" s="102" t="s">
        <v>103</v>
      </c>
      <c r="C23" s="102"/>
      <c r="D23" s="102"/>
      <c r="E23" s="102"/>
      <c r="F23" s="102"/>
      <c r="G23" s="102"/>
      <c r="H23" s="103">
        <v>1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>
        <v>5</v>
      </c>
      <c r="U23" s="104"/>
      <c r="V23" s="101">
        <f>(T23*((K23*0)+(N23*50)+(Q23*100)))/(H23*100)</f>
        <v>0</v>
      </c>
      <c r="W23" s="101"/>
      <c r="X23" s="99"/>
      <c r="Y23" s="99"/>
      <c r="Z23" s="99"/>
    </row>
    <row r="24" spans="1:26" s="22" customFormat="1" ht="24" customHeight="1" x14ac:dyDescent="0.25">
      <c r="A24" s="25" t="s">
        <v>76</v>
      </c>
      <c r="B24" s="102" t="s">
        <v>104</v>
      </c>
      <c r="C24" s="102"/>
      <c r="D24" s="102"/>
      <c r="E24" s="102"/>
      <c r="F24" s="102"/>
      <c r="G24" s="102"/>
      <c r="H24" s="103">
        <v>1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4">
        <v>5</v>
      </c>
      <c r="U24" s="104"/>
      <c r="V24" s="101">
        <f>(T24*((K24*0)+(N24*50)+(Q24*100)))/(H24*100)</f>
        <v>0</v>
      </c>
      <c r="W24" s="101"/>
      <c r="X24" s="99"/>
      <c r="Y24" s="99"/>
      <c r="Z24" s="99"/>
    </row>
    <row r="25" spans="1:26" s="22" customFormat="1" ht="24" customHeight="1" x14ac:dyDescent="0.25">
      <c r="A25" s="25" t="s">
        <v>77</v>
      </c>
      <c r="B25" s="102" t="s">
        <v>85</v>
      </c>
      <c r="C25" s="102"/>
      <c r="D25" s="102"/>
      <c r="E25" s="102"/>
      <c r="F25" s="102"/>
      <c r="G25" s="102"/>
      <c r="H25" s="103">
        <f>$K$13</f>
        <v>600000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4">
        <v>5</v>
      </c>
      <c r="U25" s="104"/>
      <c r="V25" s="101">
        <f>(T25*((K25*0)+(N25*50)+(Q25*100)))/(H25*100)</f>
        <v>0</v>
      </c>
      <c r="W25" s="101"/>
      <c r="X25" s="99"/>
      <c r="Y25" s="99"/>
      <c r="Z25" s="99"/>
    </row>
    <row r="26" spans="1:26" s="20" customFormat="1" ht="24" customHeight="1" x14ac:dyDescent="0.25">
      <c r="A26" s="24" t="s">
        <v>78</v>
      </c>
      <c r="B26" s="100" t="s">
        <v>105</v>
      </c>
      <c r="C26" s="100"/>
      <c r="D26" s="100"/>
      <c r="E26" s="100"/>
      <c r="F26" s="100"/>
      <c r="G26" s="100"/>
      <c r="H26" s="106">
        <f>$K$13</f>
        <v>600000</v>
      </c>
      <c r="I26" s="106"/>
      <c r="J26" s="106"/>
      <c r="K26" s="107">
        <f>K30</f>
        <v>0</v>
      </c>
      <c r="L26" s="107"/>
      <c r="M26" s="107"/>
      <c r="N26" s="107">
        <f>N30</f>
        <v>0</v>
      </c>
      <c r="O26" s="107"/>
      <c r="P26" s="107"/>
      <c r="Q26" s="107">
        <f>Q30</f>
        <v>0</v>
      </c>
      <c r="R26" s="107"/>
      <c r="S26" s="107"/>
      <c r="T26" s="108">
        <v>40</v>
      </c>
      <c r="U26" s="108"/>
      <c r="V26" s="109">
        <f>SUM(V27:W30)</f>
        <v>0</v>
      </c>
      <c r="W26" s="109"/>
      <c r="X26" s="99"/>
      <c r="Y26" s="99"/>
      <c r="Z26" s="99"/>
    </row>
    <row r="27" spans="1:26" s="22" customFormat="1" ht="24" customHeight="1" x14ac:dyDescent="0.25">
      <c r="A27" s="25" t="s">
        <v>79</v>
      </c>
      <c r="B27" s="102" t="s">
        <v>86</v>
      </c>
      <c r="C27" s="102"/>
      <c r="D27" s="102"/>
      <c r="E27" s="102"/>
      <c r="F27" s="102"/>
      <c r="G27" s="102"/>
      <c r="H27" s="103">
        <f>$K$13</f>
        <v>600000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4">
        <v>10</v>
      </c>
      <c r="U27" s="104"/>
      <c r="V27" s="101">
        <f t="shared" ref="V27:V34" si="0">(T27*((K27*0)+(N27*50)+(Q27*100)))/(H27*100)</f>
        <v>0</v>
      </c>
      <c r="W27" s="101"/>
      <c r="X27" s="99"/>
      <c r="Y27" s="99"/>
      <c r="Z27" s="99"/>
    </row>
    <row r="28" spans="1:26" s="22" customFormat="1" ht="24" customHeight="1" x14ac:dyDescent="0.25">
      <c r="A28" s="25" t="s">
        <v>80</v>
      </c>
      <c r="B28" s="105" t="s">
        <v>106</v>
      </c>
      <c r="C28" s="105"/>
      <c r="D28" s="105"/>
      <c r="E28" s="105"/>
      <c r="F28" s="105"/>
      <c r="G28" s="105"/>
      <c r="H28" s="103">
        <f t="shared" ref="H28:H30" si="1">$K$13</f>
        <v>600000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4">
        <v>10</v>
      </c>
      <c r="U28" s="104"/>
      <c r="V28" s="101">
        <f t="shared" si="0"/>
        <v>0</v>
      </c>
      <c r="W28" s="101"/>
      <c r="X28" s="99"/>
      <c r="Y28" s="99"/>
      <c r="Z28" s="99"/>
    </row>
    <row r="29" spans="1:26" s="22" customFormat="1" ht="24" customHeight="1" x14ac:dyDescent="0.25">
      <c r="A29" s="25">
        <v>3.3</v>
      </c>
      <c r="B29" s="102" t="s">
        <v>107</v>
      </c>
      <c r="C29" s="102"/>
      <c r="D29" s="102"/>
      <c r="E29" s="102"/>
      <c r="F29" s="102"/>
      <c r="G29" s="102"/>
      <c r="H29" s="103">
        <f t="shared" si="1"/>
        <v>600000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4">
        <v>10</v>
      </c>
      <c r="U29" s="104"/>
      <c r="V29" s="101">
        <f t="shared" si="0"/>
        <v>0</v>
      </c>
      <c r="W29" s="101"/>
      <c r="X29" s="99"/>
      <c r="Y29" s="99"/>
      <c r="Z29" s="99"/>
    </row>
    <row r="30" spans="1:26" s="22" customFormat="1" ht="24" customHeight="1" x14ac:dyDescent="0.25">
      <c r="A30" s="25">
        <v>3.4</v>
      </c>
      <c r="B30" s="102" t="s">
        <v>87</v>
      </c>
      <c r="C30" s="102"/>
      <c r="D30" s="102"/>
      <c r="E30" s="102"/>
      <c r="F30" s="102"/>
      <c r="G30" s="102"/>
      <c r="H30" s="103">
        <f t="shared" si="1"/>
        <v>600000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>
        <v>10</v>
      </c>
      <c r="U30" s="104"/>
      <c r="V30" s="101">
        <f t="shared" si="0"/>
        <v>0</v>
      </c>
      <c r="W30" s="101"/>
      <c r="X30" s="99"/>
      <c r="Y30" s="99"/>
      <c r="Z30" s="99"/>
    </row>
    <row r="31" spans="1:26" s="21" customFormat="1" ht="72" customHeight="1" x14ac:dyDescent="0.25">
      <c r="A31" s="26" t="s">
        <v>81</v>
      </c>
      <c r="B31" s="96" t="s">
        <v>88</v>
      </c>
      <c r="C31" s="96"/>
      <c r="D31" s="96"/>
      <c r="E31" s="96"/>
      <c r="F31" s="96"/>
      <c r="G31" s="96"/>
      <c r="H31" s="97">
        <f>$K$13</f>
        <v>600000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8">
        <v>15</v>
      </c>
      <c r="U31" s="98"/>
      <c r="V31" s="95">
        <f t="shared" si="0"/>
        <v>0</v>
      </c>
      <c r="W31" s="95"/>
      <c r="X31" s="99"/>
      <c r="Y31" s="99"/>
      <c r="Z31" s="99"/>
    </row>
    <row r="32" spans="1:26" s="21" customFormat="1" ht="48" customHeight="1" x14ac:dyDescent="0.25">
      <c r="A32" s="26" t="s">
        <v>82</v>
      </c>
      <c r="B32" s="96" t="s">
        <v>89</v>
      </c>
      <c r="C32" s="96"/>
      <c r="D32" s="96"/>
      <c r="E32" s="96"/>
      <c r="F32" s="96"/>
      <c r="G32" s="96"/>
      <c r="H32" s="97">
        <f>$K$13</f>
        <v>600000</v>
      </c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8">
        <v>10</v>
      </c>
      <c r="U32" s="98"/>
      <c r="V32" s="95">
        <f t="shared" si="0"/>
        <v>0</v>
      </c>
      <c r="W32" s="95"/>
      <c r="X32" s="99"/>
      <c r="Y32" s="99"/>
      <c r="Z32" s="99"/>
    </row>
    <row r="33" spans="1:26" s="21" customFormat="1" ht="24" customHeight="1" x14ac:dyDescent="0.25">
      <c r="A33" s="26" t="s">
        <v>83</v>
      </c>
      <c r="B33" s="96" t="s">
        <v>108</v>
      </c>
      <c r="C33" s="96"/>
      <c r="D33" s="96"/>
      <c r="E33" s="96"/>
      <c r="F33" s="96"/>
      <c r="G33" s="96"/>
      <c r="H33" s="97">
        <v>80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8">
        <v>5</v>
      </c>
      <c r="U33" s="98"/>
      <c r="V33" s="95">
        <f t="shared" si="0"/>
        <v>0</v>
      </c>
      <c r="W33" s="95"/>
      <c r="X33" s="99"/>
      <c r="Y33" s="99"/>
      <c r="Z33" s="99"/>
    </row>
    <row r="34" spans="1:26" s="21" customFormat="1" ht="24" customHeight="1" x14ac:dyDescent="0.25">
      <c r="A34" s="26" t="s">
        <v>84</v>
      </c>
      <c r="B34" s="96" t="s">
        <v>109</v>
      </c>
      <c r="C34" s="96"/>
      <c r="D34" s="96"/>
      <c r="E34" s="96"/>
      <c r="F34" s="96"/>
      <c r="G34" s="96"/>
      <c r="H34" s="97">
        <v>5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8">
        <v>5</v>
      </c>
      <c r="U34" s="98"/>
      <c r="V34" s="95">
        <f t="shared" si="0"/>
        <v>0</v>
      </c>
      <c r="W34" s="95"/>
      <c r="X34" s="99"/>
      <c r="Y34" s="99"/>
      <c r="Z34" s="99"/>
    </row>
    <row r="35" spans="1:26" ht="24" customHeight="1" x14ac:dyDescent="0.25">
      <c r="A35" s="90" t="s">
        <v>9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>
        <f>SUM(T20,T21,T26,T31,T32,T33,T34)</f>
        <v>100</v>
      </c>
      <c r="U35" s="91"/>
      <c r="V35" s="92">
        <f>SUM(V20,V21,V26,V31,V32,V33,V34)</f>
        <v>0</v>
      </c>
      <c r="W35" s="92"/>
      <c r="X35" s="93"/>
      <c r="Y35" s="93"/>
      <c r="Z35" s="93"/>
    </row>
    <row r="36" spans="1:26" ht="9.9499999999999993" customHeight="1" x14ac:dyDescent="0.2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5</v>
      </c>
      <c r="B38" s="79" t="s">
        <v>20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80" t="s">
        <v>21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2"/>
      <c r="Y38" s="83" t="s">
        <v>22</v>
      </c>
      <c r="Z38" s="83"/>
    </row>
    <row r="39" spans="1:26" ht="24" customHeight="1" x14ac:dyDescent="0.25">
      <c r="A39" s="84" t="s">
        <v>23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5" t="str">
        <f>IF(B40&lt;&gt;"","2.1.1","")</f>
        <v/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56"/>
      <c r="Z40" s="56"/>
    </row>
    <row r="41" spans="1:26" ht="48" customHeight="1" x14ac:dyDescent="0.25">
      <c r="A41" s="15" t="str">
        <f>IF(B41&lt;&gt;"","2.1.2","")</f>
        <v/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56"/>
      <c r="Z41" s="56"/>
    </row>
    <row r="42" spans="1:26" ht="48" customHeight="1" x14ac:dyDescent="0.25">
      <c r="A42" s="15" t="str">
        <f>IF(B42&lt;&gt;"","2.1.3","")</f>
        <v/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56"/>
      <c r="Z42" s="56"/>
    </row>
    <row r="43" spans="1:26" ht="48" customHeight="1" x14ac:dyDescent="0.25">
      <c r="A43" s="15" t="str">
        <f>IF(B43&lt;&gt;"","2.1.4","")</f>
        <v/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3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5"/>
      <c r="Y43" s="56"/>
      <c r="Z43" s="56"/>
    </row>
    <row r="44" spans="1:26" ht="48" customHeight="1" x14ac:dyDescent="0.25">
      <c r="A44" s="15" t="str">
        <f>IF(B44&lt;&gt;"","2.1.5","")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7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9"/>
      <c r="Y44" s="76"/>
      <c r="Z44" s="77"/>
    </row>
    <row r="45" spans="1:26" ht="24" customHeight="1" x14ac:dyDescent="0.25">
      <c r="A45" s="84" t="s">
        <v>24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6"/>
    </row>
    <row r="46" spans="1:26" ht="48" customHeight="1" x14ac:dyDescent="0.25">
      <c r="A46" s="15" t="str">
        <f>IF(B46&lt;&gt;"","2.2.1","")</f>
        <v/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56"/>
      <c r="Z46" s="56"/>
    </row>
    <row r="47" spans="1:26" ht="48" customHeight="1" x14ac:dyDescent="0.25">
      <c r="A47" s="15" t="str">
        <f>IF(B47&lt;&gt;"","2.2.2","")</f>
        <v/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56"/>
      <c r="Z47" s="56"/>
    </row>
    <row r="48" spans="1:26" ht="48" customHeight="1" x14ac:dyDescent="0.25">
      <c r="A48" s="15" t="str">
        <f>IF(B48&lt;&gt;"","2.2.3","")</f>
        <v/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56"/>
      <c r="Z48" s="56"/>
    </row>
    <row r="49" spans="1:26" ht="48" customHeight="1" x14ac:dyDescent="0.25">
      <c r="A49" s="15" t="str">
        <f>IF(B49&lt;&gt;"","2.2.4","")</f>
        <v/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3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5"/>
      <c r="Y49" s="56"/>
      <c r="Z49" s="56"/>
    </row>
    <row r="50" spans="1:26" ht="48" customHeight="1" x14ac:dyDescent="0.25">
      <c r="A50" s="15" t="str">
        <f>IF(B50&lt;&gt;"","2.2.5","")</f>
        <v/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56"/>
      <c r="Z50" s="56"/>
    </row>
    <row r="51" spans="1:26" ht="24" customHeight="1" x14ac:dyDescent="0.25">
      <c r="A51" s="84" t="s">
        <v>25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6"/>
    </row>
    <row r="52" spans="1:26" ht="48" customHeight="1" x14ac:dyDescent="0.25">
      <c r="A52" s="15" t="str">
        <f>IF(B52&lt;&gt;"","2.3.1","")</f>
        <v/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56"/>
      <c r="Z52" s="56"/>
    </row>
    <row r="53" spans="1:26" ht="48" customHeight="1" x14ac:dyDescent="0.25">
      <c r="A53" s="15" t="str">
        <f>IF(B53&lt;&gt;"","2.3.2","")</f>
        <v/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56"/>
      <c r="Z53" s="56"/>
    </row>
    <row r="54" spans="1:26" ht="48" customHeight="1" x14ac:dyDescent="0.25">
      <c r="A54" s="15" t="str">
        <f>IF(B54&lt;&gt;"","2.3.3","")</f>
        <v/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56"/>
      <c r="Z54" s="56"/>
    </row>
    <row r="55" spans="1:26" ht="48" customHeight="1" x14ac:dyDescent="0.25">
      <c r="A55" s="15" t="str">
        <f>IF(B55&lt;&gt;"","2.3.4","")</f>
        <v/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3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5"/>
      <c r="Y55" s="56"/>
      <c r="Z55" s="56"/>
    </row>
    <row r="56" spans="1:26" ht="48" customHeight="1" x14ac:dyDescent="0.25">
      <c r="A56" s="15" t="str">
        <f>IF(B56&lt;&gt;"","2.3.5","")</f>
        <v/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3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5"/>
      <c r="Y56" s="56"/>
      <c r="Z56" s="56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s="11" customFormat="1" ht="60" customHeight="1" x14ac:dyDescent="0.25">
      <c r="A60" s="13" t="s">
        <v>5</v>
      </c>
      <c r="B60" s="79" t="s">
        <v>26</v>
      </c>
      <c r="C60" s="79"/>
      <c r="D60" s="79"/>
      <c r="E60" s="79"/>
      <c r="F60" s="79"/>
      <c r="G60" s="79"/>
      <c r="H60" s="79" t="s">
        <v>21</v>
      </c>
      <c r="I60" s="79"/>
      <c r="J60" s="79"/>
      <c r="K60" s="79"/>
      <c r="L60" s="79"/>
      <c r="M60" s="79"/>
      <c r="N60" s="79"/>
      <c r="O60" s="79"/>
      <c r="P60" s="79"/>
      <c r="Q60" s="80" t="s">
        <v>27</v>
      </c>
      <c r="R60" s="81"/>
      <c r="S60" s="81"/>
      <c r="T60" s="81"/>
      <c r="U60" s="81"/>
      <c r="V60" s="81"/>
      <c r="W60" s="81"/>
      <c r="X60" s="82"/>
      <c r="Y60" s="83" t="s">
        <v>22</v>
      </c>
      <c r="Z60" s="83"/>
    </row>
    <row r="61" spans="1:26" ht="72" customHeight="1" x14ac:dyDescent="0.25">
      <c r="A61" s="15" t="str">
        <f>IF(B61&lt;&gt;"","3.1","")</f>
        <v/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3"/>
      <c r="R61" s="74"/>
      <c r="S61" s="74"/>
      <c r="T61" s="74"/>
      <c r="U61" s="74"/>
      <c r="V61" s="74"/>
      <c r="W61" s="74"/>
      <c r="X61" s="75"/>
      <c r="Y61" s="56"/>
      <c r="Z61" s="56"/>
    </row>
    <row r="62" spans="1:26" ht="72" customHeight="1" x14ac:dyDescent="0.25">
      <c r="A62" s="15" t="str">
        <f>IF(B62&lt;&gt;"","3.2","")</f>
        <v/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3"/>
      <c r="R62" s="74"/>
      <c r="S62" s="74"/>
      <c r="T62" s="74"/>
      <c r="U62" s="74"/>
      <c r="V62" s="74"/>
      <c r="W62" s="74"/>
      <c r="X62" s="75"/>
      <c r="Y62" s="56"/>
      <c r="Z62" s="56"/>
    </row>
    <row r="63" spans="1:26" ht="72" customHeight="1" x14ac:dyDescent="0.25">
      <c r="A63" s="15" t="str">
        <f>IF(B63&lt;&gt;"","3.3","")</f>
        <v/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3"/>
      <c r="R63" s="74"/>
      <c r="S63" s="74"/>
      <c r="T63" s="74"/>
      <c r="U63" s="74"/>
      <c r="V63" s="74"/>
      <c r="W63" s="74"/>
      <c r="X63" s="75"/>
      <c r="Y63" s="56"/>
      <c r="Z63" s="56"/>
    </row>
    <row r="64" spans="1:26" ht="72" customHeight="1" x14ac:dyDescent="0.25">
      <c r="A64" s="15" t="str">
        <f>IF(B64&lt;&gt;"","3.4","")</f>
        <v/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3"/>
      <c r="R64" s="74"/>
      <c r="S64" s="74"/>
      <c r="T64" s="74"/>
      <c r="U64" s="74"/>
      <c r="V64" s="74"/>
      <c r="W64" s="74"/>
      <c r="X64" s="75"/>
      <c r="Y64" s="56"/>
      <c r="Z64" s="56"/>
    </row>
    <row r="65" spans="1:26" ht="72" customHeight="1" x14ac:dyDescent="0.25">
      <c r="A65" s="15" t="str">
        <f>IF(B65&lt;&gt;"","3.5","")</f>
        <v/>
      </c>
      <c r="B65" s="73"/>
      <c r="C65" s="74"/>
      <c r="D65" s="74"/>
      <c r="E65" s="74"/>
      <c r="F65" s="74"/>
      <c r="G65" s="75"/>
      <c r="H65" s="73"/>
      <c r="I65" s="74"/>
      <c r="J65" s="74"/>
      <c r="K65" s="74"/>
      <c r="L65" s="74"/>
      <c r="M65" s="74"/>
      <c r="N65" s="74"/>
      <c r="O65" s="74"/>
      <c r="P65" s="75"/>
      <c r="Q65" s="73"/>
      <c r="R65" s="74"/>
      <c r="S65" s="74"/>
      <c r="T65" s="74"/>
      <c r="U65" s="74"/>
      <c r="V65" s="74"/>
      <c r="W65" s="74"/>
      <c r="X65" s="75"/>
      <c r="Y65" s="76"/>
      <c r="Z65" s="77"/>
    </row>
    <row r="66" spans="1:26" ht="72" customHeight="1" x14ac:dyDescent="0.25">
      <c r="A66" s="15" t="str">
        <f>IF(B66&lt;&gt;"","3.6","")</f>
        <v/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3"/>
      <c r="R66" s="74"/>
      <c r="S66" s="74"/>
      <c r="T66" s="74"/>
      <c r="U66" s="74"/>
      <c r="V66" s="74"/>
      <c r="W66" s="74"/>
      <c r="X66" s="75"/>
      <c r="Y66" s="56"/>
      <c r="Z66" s="56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</row>
    <row r="71" spans="1:26" ht="48" customHeight="1" x14ac:dyDescent="0.25"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</row>
    <row r="72" spans="1:26" ht="48" customHeight="1" x14ac:dyDescent="0.25"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</row>
    <row r="73" spans="1:26" ht="48" customHeight="1" x14ac:dyDescent="0.25"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</row>
    <row r="74" spans="1:26" ht="48" customHeight="1" x14ac:dyDescent="0.25">
      <c r="B74" s="69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</row>
    <row r="75" spans="1:26" ht="19.5" customHeight="1" x14ac:dyDescent="0.25">
      <c r="A75" s="2"/>
    </row>
    <row r="76" spans="1:26" ht="21" customHeight="1" x14ac:dyDescent="0.25">
      <c r="A76" s="4" t="s">
        <v>99</v>
      </c>
    </row>
    <row r="77" spans="1:26" ht="13.5" customHeight="1" x14ac:dyDescent="0.25"/>
    <row r="78" spans="1:26" ht="21" customHeight="1" x14ac:dyDescent="0.25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4"/>
      <c r="T78" s="35"/>
      <c r="U78" s="35"/>
      <c r="V78" s="35"/>
      <c r="W78" s="35"/>
      <c r="X78" s="35"/>
      <c r="Y78" s="36"/>
    </row>
    <row r="79" spans="1:26" ht="21" customHeight="1" x14ac:dyDescent="0.25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6" ht="21" customHeight="1" x14ac:dyDescent="0.25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5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5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37"/>
      <c r="T82" s="38"/>
      <c r="U82" s="38"/>
      <c r="V82" s="38"/>
      <c r="W82" s="38"/>
      <c r="X82" s="38"/>
      <c r="Y82" s="39"/>
    </row>
    <row r="83" spans="2:25" x14ac:dyDescent="0.25">
      <c r="B83" s="55"/>
      <c r="C83" s="55"/>
      <c r="D83" s="55"/>
      <c r="E83" s="55"/>
      <c r="F83" s="55"/>
      <c r="G83" s="55"/>
      <c r="H83" s="55"/>
      <c r="J83" s="55"/>
      <c r="K83" s="55"/>
      <c r="L83" s="55"/>
      <c r="M83" s="55"/>
      <c r="N83" s="55"/>
      <c r="O83" s="55"/>
      <c r="P83" s="55"/>
      <c r="Q83" s="55"/>
      <c r="S83" s="37"/>
      <c r="T83" s="38"/>
      <c r="U83" s="38"/>
      <c r="V83" s="38"/>
      <c r="W83" s="38"/>
      <c r="X83" s="38"/>
      <c r="Y83" s="39"/>
    </row>
    <row r="84" spans="2:25" ht="21" customHeight="1" x14ac:dyDescent="0.25">
      <c r="B84" s="55"/>
      <c r="C84" s="55"/>
      <c r="D84" s="55"/>
      <c r="E84" s="55"/>
      <c r="F84" s="55"/>
      <c r="G84" s="55"/>
      <c r="H84" s="55"/>
      <c r="J84" s="55"/>
      <c r="K84" s="55"/>
      <c r="L84" s="55"/>
      <c r="M84" s="55"/>
      <c r="N84" s="55"/>
      <c r="O84" s="55"/>
      <c r="P84" s="55"/>
      <c r="Q84" s="55"/>
      <c r="S84" s="37"/>
      <c r="T84" s="38"/>
      <c r="U84" s="38"/>
      <c r="V84" s="38"/>
      <c r="W84" s="38"/>
      <c r="X84" s="38"/>
      <c r="Y84" s="39"/>
    </row>
    <row r="85" spans="2:25" ht="21" customHeight="1" x14ac:dyDescent="0.25">
      <c r="B85" s="55"/>
      <c r="C85" s="55"/>
      <c r="D85" s="55"/>
      <c r="E85" s="55"/>
      <c r="F85" s="55"/>
      <c r="G85" s="55"/>
      <c r="H85" s="55"/>
      <c r="J85" s="55"/>
      <c r="K85" s="55"/>
      <c r="L85" s="55"/>
      <c r="M85" s="55"/>
      <c r="N85" s="55"/>
      <c r="O85" s="55"/>
      <c r="P85" s="55"/>
      <c r="Q85" s="55"/>
      <c r="S85" s="37"/>
      <c r="T85" s="38"/>
      <c r="U85" s="38"/>
      <c r="V85" s="38"/>
      <c r="W85" s="38"/>
      <c r="X85" s="38"/>
      <c r="Y85" s="39"/>
    </row>
    <row r="86" spans="2:25" ht="21" customHeight="1" x14ac:dyDescent="0.25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7"/>
      <c r="T86" s="38"/>
      <c r="U86" s="38"/>
      <c r="V86" s="38"/>
      <c r="W86" s="38"/>
      <c r="X86" s="38"/>
      <c r="Y86" s="39"/>
    </row>
    <row r="87" spans="2:25" ht="21" customHeight="1" x14ac:dyDescent="0.25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40"/>
      <c r="T87" s="41"/>
      <c r="U87" s="41"/>
      <c r="V87" s="41"/>
      <c r="W87" s="41"/>
      <c r="X87" s="41"/>
      <c r="Y87" s="42"/>
    </row>
    <row r="88" spans="2:25" ht="48" customHeight="1" x14ac:dyDescent="0.25">
      <c r="B88" s="72"/>
      <c r="C88" s="72"/>
      <c r="D88" s="72"/>
      <c r="E88" s="72"/>
      <c r="F88" s="72"/>
      <c r="G88" s="72"/>
      <c r="H88" s="72"/>
      <c r="J88" s="57"/>
      <c r="K88" s="58"/>
      <c r="L88" s="58"/>
      <c r="M88" s="58"/>
      <c r="N88" s="58"/>
      <c r="O88" s="58"/>
      <c r="P88" s="58"/>
      <c r="Q88" s="59"/>
      <c r="S88" s="57"/>
      <c r="T88" s="58"/>
      <c r="U88" s="58"/>
      <c r="V88" s="58"/>
      <c r="W88" s="58"/>
      <c r="X88" s="58"/>
      <c r="Y88" s="59"/>
    </row>
    <row r="89" spans="2:25" ht="48" customHeight="1" x14ac:dyDescent="0.25">
      <c r="B89" s="72"/>
      <c r="C89" s="72"/>
      <c r="D89" s="72"/>
      <c r="E89" s="72"/>
      <c r="F89" s="72"/>
      <c r="G89" s="72"/>
      <c r="H89" s="72"/>
      <c r="J89" s="60"/>
      <c r="K89" s="61"/>
      <c r="L89" s="61"/>
      <c r="M89" s="61"/>
      <c r="N89" s="61"/>
      <c r="O89" s="61"/>
      <c r="P89" s="61"/>
      <c r="Q89" s="62"/>
      <c r="S89" s="60"/>
      <c r="T89" s="61"/>
      <c r="U89" s="61"/>
      <c r="V89" s="61"/>
      <c r="W89" s="61"/>
      <c r="X89" s="61"/>
      <c r="Y89" s="62"/>
    </row>
    <row r="90" spans="2:25" ht="21" customHeight="1" x14ac:dyDescent="0.25"/>
    <row r="91" spans="2:25" ht="21" customHeight="1" x14ac:dyDescent="0.25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4"/>
      <c r="T91" s="35"/>
      <c r="U91" s="35"/>
      <c r="V91" s="35"/>
      <c r="W91" s="35"/>
      <c r="X91" s="35"/>
      <c r="Y91" s="36"/>
    </row>
    <row r="92" spans="2:25" ht="21" customHeight="1" x14ac:dyDescent="0.25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5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5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5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37"/>
      <c r="T95" s="38"/>
      <c r="U95" s="38"/>
      <c r="V95" s="38"/>
      <c r="W95" s="38"/>
      <c r="X95" s="38"/>
      <c r="Y95" s="39"/>
    </row>
    <row r="96" spans="2:25" x14ac:dyDescent="0.25">
      <c r="B96" s="55"/>
      <c r="C96" s="55"/>
      <c r="D96" s="55"/>
      <c r="E96" s="55"/>
      <c r="F96" s="55"/>
      <c r="G96" s="55"/>
      <c r="H96" s="55"/>
      <c r="J96" s="55"/>
      <c r="K96" s="55"/>
      <c r="L96" s="55"/>
      <c r="M96" s="55"/>
      <c r="N96" s="55"/>
      <c r="O96" s="55"/>
      <c r="P96" s="55"/>
      <c r="Q96" s="55"/>
      <c r="S96" s="37"/>
      <c r="T96" s="38"/>
      <c r="U96" s="38"/>
      <c r="V96" s="38"/>
      <c r="W96" s="38"/>
      <c r="X96" s="38"/>
      <c r="Y96" s="39"/>
    </row>
    <row r="97" spans="2:25" ht="21" customHeight="1" x14ac:dyDescent="0.25">
      <c r="B97" s="55"/>
      <c r="C97" s="55"/>
      <c r="D97" s="55"/>
      <c r="E97" s="55"/>
      <c r="F97" s="55"/>
      <c r="G97" s="55"/>
      <c r="H97" s="55"/>
      <c r="J97" s="55"/>
      <c r="K97" s="55"/>
      <c r="L97" s="55"/>
      <c r="M97" s="55"/>
      <c r="N97" s="55"/>
      <c r="O97" s="55"/>
      <c r="P97" s="55"/>
      <c r="Q97" s="55"/>
      <c r="S97" s="37"/>
      <c r="T97" s="38"/>
      <c r="U97" s="38"/>
      <c r="V97" s="38"/>
      <c r="W97" s="38"/>
      <c r="X97" s="38"/>
      <c r="Y97" s="39"/>
    </row>
    <row r="98" spans="2:25" ht="21" customHeight="1" x14ac:dyDescent="0.25">
      <c r="B98" s="55"/>
      <c r="C98" s="55"/>
      <c r="D98" s="55"/>
      <c r="E98" s="55"/>
      <c r="F98" s="55"/>
      <c r="G98" s="55"/>
      <c r="H98" s="55"/>
      <c r="J98" s="55"/>
      <c r="K98" s="55"/>
      <c r="L98" s="55"/>
      <c r="M98" s="55"/>
      <c r="N98" s="55"/>
      <c r="O98" s="55"/>
      <c r="P98" s="55"/>
      <c r="Q98" s="55"/>
      <c r="S98" s="37"/>
      <c r="T98" s="38"/>
      <c r="U98" s="38"/>
      <c r="V98" s="38"/>
      <c r="W98" s="38"/>
      <c r="X98" s="38"/>
      <c r="Y98" s="39"/>
    </row>
    <row r="99" spans="2:25" ht="21" customHeight="1" x14ac:dyDescent="0.25">
      <c r="B99" s="55"/>
      <c r="C99" s="55"/>
      <c r="D99" s="55"/>
      <c r="E99" s="55"/>
      <c r="F99" s="55"/>
      <c r="G99" s="55"/>
      <c r="H99" s="55"/>
      <c r="J99" s="55"/>
      <c r="K99" s="55"/>
      <c r="L99" s="55"/>
      <c r="M99" s="55"/>
      <c r="N99" s="55"/>
      <c r="O99" s="55"/>
      <c r="P99" s="55"/>
      <c r="Q99" s="55"/>
      <c r="S99" s="37"/>
      <c r="T99" s="38"/>
      <c r="U99" s="38"/>
      <c r="V99" s="38"/>
      <c r="W99" s="38"/>
      <c r="X99" s="38"/>
      <c r="Y99" s="39"/>
    </row>
    <row r="100" spans="2:25" ht="21" customHeight="1" x14ac:dyDescent="0.25">
      <c r="B100" s="55"/>
      <c r="C100" s="55"/>
      <c r="D100" s="55"/>
      <c r="E100" s="55"/>
      <c r="F100" s="55"/>
      <c r="G100" s="55"/>
      <c r="H100" s="55"/>
      <c r="J100" s="55"/>
      <c r="K100" s="55"/>
      <c r="L100" s="55"/>
      <c r="M100" s="55"/>
      <c r="N100" s="55"/>
      <c r="O100" s="55"/>
      <c r="P100" s="55"/>
      <c r="Q100" s="55"/>
      <c r="S100" s="40"/>
      <c r="T100" s="41"/>
      <c r="U100" s="41"/>
      <c r="V100" s="41"/>
      <c r="W100" s="41"/>
      <c r="X100" s="41"/>
      <c r="Y100" s="42"/>
    </row>
    <row r="101" spans="2:25" ht="48" customHeight="1" x14ac:dyDescent="0.25">
      <c r="B101" s="56"/>
      <c r="C101" s="56"/>
      <c r="D101" s="56"/>
      <c r="E101" s="56"/>
      <c r="F101" s="56"/>
      <c r="G101" s="56"/>
      <c r="H101" s="56"/>
      <c r="J101" s="57"/>
      <c r="K101" s="58"/>
      <c r="L101" s="58"/>
      <c r="M101" s="58"/>
      <c r="N101" s="58"/>
      <c r="O101" s="58"/>
      <c r="P101" s="58"/>
      <c r="Q101" s="59"/>
      <c r="S101" s="43"/>
      <c r="T101" s="44"/>
      <c r="U101" s="44"/>
      <c r="V101" s="44"/>
      <c r="W101" s="44"/>
      <c r="X101" s="44"/>
      <c r="Y101" s="45"/>
    </row>
    <row r="102" spans="2:25" ht="48" customHeight="1" x14ac:dyDescent="0.25">
      <c r="B102" s="56"/>
      <c r="C102" s="56"/>
      <c r="D102" s="56"/>
      <c r="E102" s="56"/>
      <c r="F102" s="56"/>
      <c r="G102" s="56"/>
      <c r="H102" s="56"/>
      <c r="J102" s="60"/>
      <c r="K102" s="61"/>
      <c r="L102" s="61"/>
      <c r="M102" s="61"/>
      <c r="N102" s="61"/>
      <c r="O102" s="61"/>
      <c r="P102" s="61"/>
      <c r="Q102" s="62"/>
      <c r="S102" s="46"/>
      <c r="T102" s="47"/>
      <c r="U102" s="47"/>
      <c r="V102" s="47"/>
      <c r="W102" s="47"/>
      <c r="X102" s="47"/>
      <c r="Y102" s="48"/>
    </row>
    <row r="103" spans="2:25" ht="21" customHeight="1" x14ac:dyDescent="0.25"/>
    <row r="104" spans="2:25" ht="21" customHeight="1" x14ac:dyDescent="0.25">
      <c r="B104" s="34"/>
      <c r="C104" s="35"/>
      <c r="D104" s="35"/>
      <c r="E104" s="35"/>
      <c r="F104" s="35"/>
      <c r="G104" s="35"/>
      <c r="H104" s="36"/>
      <c r="J104" s="34"/>
      <c r="K104" s="35"/>
      <c r="L104" s="35"/>
      <c r="M104" s="35"/>
      <c r="N104" s="35"/>
      <c r="O104" s="35"/>
      <c r="P104" s="35"/>
      <c r="Q104" s="36"/>
      <c r="S104" s="34"/>
      <c r="T104" s="35"/>
      <c r="U104" s="35"/>
      <c r="V104" s="35"/>
      <c r="W104" s="35"/>
      <c r="X104" s="35"/>
      <c r="Y104" s="36"/>
    </row>
    <row r="105" spans="2:25" ht="21" customHeight="1" x14ac:dyDescent="0.25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5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5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5">
      <c r="B108" s="37"/>
      <c r="C108" s="38"/>
      <c r="D108" s="38"/>
      <c r="E108" s="38"/>
      <c r="F108" s="38"/>
      <c r="G108" s="38"/>
      <c r="H108" s="39"/>
      <c r="J108" s="37"/>
      <c r="K108" s="38"/>
      <c r="L108" s="38"/>
      <c r="M108" s="38"/>
      <c r="N108" s="38"/>
      <c r="O108" s="38"/>
      <c r="P108" s="38"/>
      <c r="Q108" s="39"/>
      <c r="S108" s="37"/>
      <c r="T108" s="38"/>
      <c r="U108" s="38"/>
      <c r="V108" s="38"/>
      <c r="W108" s="38"/>
      <c r="X108" s="38"/>
      <c r="Y108" s="39"/>
    </row>
    <row r="109" spans="2:25" x14ac:dyDescent="0.25">
      <c r="B109" s="37"/>
      <c r="C109" s="38"/>
      <c r="D109" s="38"/>
      <c r="E109" s="38"/>
      <c r="F109" s="38"/>
      <c r="G109" s="38"/>
      <c r="H109" s="39"/>
      <c r="J109" s="37"/>
      <c r="K109" s="38"/>
      <c r="L109" s="38"/>
      <c r="M109" s="38"/>
      <c r="N109" s="38"/>
      <c r="O109" s="38"/>
      <c r="P109" s="38"/>
      <c r="Q109" s="39"/>
      <c r="S109" s="37"/>
      <c r="T109" s="38"/>
      <c r="U109" s="38"/>
      <c r="V109" s="38"/>
      <c r="W109" s="38"/>
      <c r="X109" s="38"/>
      <c r="Y109" s="39"/>
    </row>
    <row r="110" spans="2:25" x14ac:dyDescent="0.25">
      <c r="B110" s="37"/>
      <c r="C110" s="38"/>
      <c r="D110" s="38"/>
      <c r="E110" s="38"/>
      <c r="F110" s="38"/>
      <c r="G110" s="38"/>
      <c r="H110" s="39"/>
      <c r="J110" s="37"/>
      <c r="K110" s="38"/>
      <c r="L110" s="38"/>
      <c r="M110" s="38"/>
      <c r="N110" s="38"/>
      <c r="O110" s="38"/>
      <c r="P110" s="38"/>
      <c r="Q110" s="39"/>
      <c r="S110" s="37"/>
      <c r="T110" s="38"/>
      <c r="U110" s="38"/>
      <c r="V110" s="38"/>
      <c r="W110" s="38"/>
      <c r="X110" s="38"/>
      <c r="Y110" s="39"/>
    </row>
    <row r="111" spans="2:25" ht="21" customHeight="1" x14ac:dyDescent="0.25">
      <c r="B111" s="37"/>
      <c r="C111" s="38"/>
      <c r="D111" s="38"/>
      <c r="E111" s="38"/>
      <c r="F111" s="38"/>
      <c r="G111" s="38"/>
      <c r="H111" s="39"/>
      <c r="J111" s="37"/>
      <c r="K111" s="38"/>
      <c r="L111" s="38"/>
      <c r="M111" s="38"/>
      <c r="N111" s="38"/>
      <c r="O111" s="38"/>
      <c r="P111" s="38"/>
      <c r="Q111" s="39"/>
      <c r="S111" s="37"/>
      <c r="T111" s="38"/>
      <c r="U111" s="38"/>
      <c r="V111" s="38"/>
      <c r="W111" s="38"/>
      <c r="X111" s="38"/>
      <c r="Y111" s="39"/>
    </row>
    <row r="112" spans="2:25" ht="21" customHeight="1" x14ac:dyDescent="0.25">
      <c r="B112" s="37"/>
      <c r="C112" s="38"/>
      <c r="D112" s="38"/>
      <c r="E112" s="38"/>
      <c r="F112" s="38"/>
      <c r="G112" s="38"/>
      <c r="H112" s="39"/>
      <c r="J112" s="37"/>
      <c r="K112" s="38"/>
      <c r="L112" s="38"/>
      <c r="M112" s="38"/>
      <c r="N112" s="38"/>
      <c r="O112" s="38"/>
      <c r="P112" s="38"/>
      <c r="Q112" s="39"/>
      <c r="S112" s="37"/>
      <c r="T112" s="38"/>
      <c r="U112" s="38"/>
      <c r="V112" s="38"/>
      <c r="W112" s="38"/>
      <c r="X112" s="38"/>
      <c r="Y112" s="39"/>
    </row>
    <row r="113" spans="2:25" ht="21" customHeight="1" x14ac:dyDescent="0.25">
      <c r="B113" s="40"/>
      <c r="C113" s="41"/>
      <c r="D113" s="41"/>
      <c r="E113" s="41"/>
      <c r="F113" s="41"/>
      <c r="G113" s="41"/>
      <c r="H113" s="42"/>
      <c r="J113" s="40"/>
      <c r="K113" s="41"/>
      <c r="L113" s="41"/>
      <c r="M113" s="41"/>
      <c r="N113" s="41"/>
      <c r="O113" s="41"/>
      <c r="P113" s="41"/>
      <c r="Q113" s="42"/>
      <c r="S113" s="40"/>
      <c r="T113" s="41"/>
      <c r="U113" s="41"/>
      <c r="V113" s="41"/>
      <c r="W113" s="41"/>
      <c r="X113" s="41"/>
      <c r="Y113" s="42"/>
    </row>
    <row r="114" spans="2:25" ht="48" customHeight="1" x14ac:dyDescent="0.25">
      <c r="B114" s="43"/>
      <c r="C114" s="44"/>
      <c r="D114" s="44"/>
      <c r="E114" s="44"/>
      <c r="F114" s="44"/>
      <c r="G114" s="44"/>
      <c r="H114" s="45"/>
      <c r="J114" s="49"/>
      <c r="K114" s="50"/>
      <c r="L114" s="50"/>
      <c r="M114" s="50"/>
      <c r="N114" s="50"/>
      <c r="O114" s="50"/>
      <c r="P114" s="50"/>
      <c r="Q114" s="51"/>
      <c r="S114" s="43"/>
      <c r="T114" s="44"/>
      <c r="U114" s="44"/>
      <c r="V114" s="44"/>
      <c r="W114" s="44"/>
      <c r="X114" s="44"/>
      <c r="Y114" s="45"/>
    </row>
    <row r="115" spans="2:25" ht="48" customHeight="1" x14ac:dyDescent="0.25">
      <c r="B115" s="46"/>
      <c r="C115" s="47"/>
      <c r="D115" s="47"/>
      <c r="E115" s="47"/>
      <c r="F115" s="47"/>
      <c r="G115" s="47"/>
      <c r="H115" s="48"/>
      <c r="J115" s="52"/>
      <c r="K115" s="53"/>
      <c r="L115" s="53"/>
      <c r="M115" s="53"/>
      <c r="N115" s="53"/>
      <c r="O115" s="53"/>
      <c r="P115" s="53"/>
      <c r="Q115" s="54"/>
      <c r="S115" s="46"/>
      <c r="T115" s="47"/>
      <c r="U115" s="47"/>
      <c r="V115" s="47"/>
      <c r="W115" s="47"/>
      <c r="X115" s="47"/>
      <c r="Y115" s="48"/>
    </row>
    <row r="116" spans="2:25" ht="24" customHeight="1" x14ac:dyDescent="0.25"/>
    <row r="118" spans="2:25" x14ac:dyDescent="0.25">
      <c r="E118" s="12" t="s">
        <v>28</v>
      </c>
      <c r="F118" s="31"/>
      <c r="G118" s="31"/>
      <c r="H118" s="31"/>
      <c r="I118" s="31"/>
      <c r="J118" s="31"/>
      <c r="Q118" s="12" t="s">
        <v>29</v>
      </c>
      <c r="R118" s="31"/>
      <c r="S118" s="31"/>
      <c r="T118" s="31"/>
      <c r="U118" s="31"/>
      <c r="V118" s="31"/>
      <c r="W118" s="31"/>
    </row>
    <row r="119" spans="2:25" ht="23.25" x14ac:dyDescent="0.25">
      <c r="E119" s="12" t="s">
        <v>30</v>
      </c>
      <c r="F119" s="32"/>
      <c r="G119" s="32"/>
      <c r="H119" s="32"/>
      <c r="I119" s="32"/>
      <c r="J119" s="32"/>
      <c r="K119" s="2" t="s">
        <v>31</v>
      </c>
      <c r="Q119" s="12" t="s">
        <v>30</v>
      </c>
      <c r="R119" s="31"/>
      <c r="S119" s="31"/>
      <c r="T119" s="31"/>
      <c r="U119" s="31"/>
      <c r="V119" s="31"/>
      <c r="W119" s="31"/>
      <c r="X119" s="2" t="s">
        <v>31</v>
      </c>
    </row>
    <row r="120" spans="2:25" ht="23.25" x14ac:dyDescent="0.25">
      <c r="E120" s="12" t="s">
        <v>32</v>
      </c>
      <c r="F120" s="32"/>
      <c r="G120" s="32"/>
      <c r="H120" s="32"/>
      <c r="I120" s="32"/>
      <c r="J120" s="32"/>
      <c r="Q120" s="33"/>
      <c r="R120" s="33"/>
      <c r="S120" s="33"/>
      <c r="T120" s="33"/>
      <c r="U120" s="33"/>
      <c r="V120" s="33"/>
      <c r="W120" s="33"/>
      <c r="X120" s="33"/>
    </row>
    <row r="121" spans="2:25" ht="23.25" x14ac:dyDescent="0.25">
      <c r="E121" s="12" t="s">
        <v>33</v>
      </c>
      <c r="F121" s="28"/>
      <c r="G121" s="28"/>
      <c r="H121" s="28"/>
      <c r="I121" s="28"/>
      <c r="J121" s="28"/>
      <c r="Q121" s="12" t="s">
        <v>33</v>
      </c>
      <c r="R121" s="29"/>
      <c r="S121" s="29"/>
      <c r="T121" s="29"/>
      <c r="U121" s="29"/>
      <c r="V121" s="29"/>
      <c r="W121" s="29"/>
    </row>
    <row r="122" spans="2:25" ht="23.25" x14ac:dyDescent="0.25">
      <c r="E122" s="12" t="s">
        <v>34</v>
      </c>
      <c r="F122" s="30"/>
      <c r="G122" s="30"/>
      <c r="H122" s="30"/>
      <c r="I122" s="30"/>
      <c r="J122" s="30"/>
    </row>
  </sheetData>
  <sheetProtection algorithmName="SHA-512" hashValue="idHy/hHL+O/9tPFuD/bYwlKxaZE7hTSBLqy1kuvKwyg0XVEK0qT9BTYWFknLLlLXSWk65b6yd555Jx9JyzNSjQ==" saltValue="7Q0ESJa/TfOLYDwipyDmdw==" spinCount="100000" sheet="1" formatCells="0"/>
  <protectedRanges>
    <protectedRange sqref="M7 H8 V13 X20 K20:S20 K22:S25 K27:S34 B40:Z44 B46:Z50 B52:Z56 B61:Z66 B70 B78 B88 J88 J78 S78 S88 B91 J91 S91 B101 J101 S101 S104 J104 B104 B114 J114 S114 F118:J122" name="ช่วง1"/>
  </protectedRanges>
  <mergeCells count="257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A35:S35"/>
    <mergeCell ref="T35:U35"/>
    <mergeCell ref="V35:W35"/>
    <mergeCell ref="X35:Z35"/>
    <mergeCell ref="A36:Z36"/>
    <mergeCell ref="B38:L38"/>
    <mergeCell ref="M38:X38"/>
    <mergeCell ref="Y38:Z38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X20:Z34"/>
    <mergeCell ref="B21:G21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47:L47"/>
    <mergeCell ref="M47:X47"/>
    <mergeCell ref="Y47:Z47"/>
    <mergeCell ref="B48:L48"/>
    <mergeCell ref="M48:X48"/>
    <mergeCell ref="Y48:Z48"/>
    <mergeCell ref="B44:L44"/>
    <mergeCell ref="Y44:Z44"/>
    <mergeCell ref="A45:Z45"/>
    <mergeCell ref="B46:L46"/>
    <mergeCell ref="M46:X46"/>
    <mergeCell ref="Y46:Z46"/>
    <mergeCell ref="M44:X44"/>
    <mergeCell ref="A51:Z51"/>
    <mergeCell ref="B52:L52"/>
    <mergeCell ref="M52:X52"/>
    <mergeCell ref="Y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60:G60"/>
    <mergeCell ref="H60:P60"/>
    <mergeCell ref="Q60:X60"/>
    <mergeCell ref="Y60:Z60"/>
    <mergeCell ref="B54:L54"/>
    <mergeCell ref="M54:X54"/>
    <mergeCell ref="Y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70:Y74"/>
    <mergeCell ref="B78:H87"/>
    <mergeCell ref="J78:Q87"/>
    <mergeCell ref="S78:Y87"/>
    <mergeCell ref="B88:H89"/>
    <mergeCell ref="J88:Q89"/>
    <mergeCell ref="S88:Y89"/>
    <mergeCell ref="B65:G65"/>
    <mergeCell ref="H65:P65"/>
    <mergeCell ref="Q65:X65"/>
    <mergeCell ref="Y65:Z65"/>
    <mergeCell ref="B66:G66"/>
    <mergeCell ref="H66:P66"/>
    <mergeCell ref="Q66:X66"/>
    <mergeCell ref="Y66:Z66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2CA859FD-EBF7-46A5-AB3E-596909A8639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36B126F-2CFD-48E3-A32B-7FD1D0D0690A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24:S24 R34:S34 O24:P24 L24:M24 O22:P22 L34:M34 O34:P34 R22:S22 L22:M22 K22:K34 K20:S20 N22:N34 Q22:Q34" xr:uid="{E48B0403-E614-47F2-8DA5-2AA32783855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BA30EAB-5490-4F32-AB73-1B3640E912AC}">
          <x14:formula1>
            <xm:f>LIST!$G$2:$G$10</xm:f>
          </x14:formula1>
          <xm:sqref>B61:B66 C61:G64 C66:G66</xm:sqref>
        </x14:dataValidation>
        <x14:dataValidation type="list" allowBlank="1" showInputMessage="1" showErrorMessage="1" error="กรุณาเลือกข้อมูลตามที่กำหนดให้" xr:uid="{ED25FD55-C779-4E6B-9E19-D884155090D1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15821C95-3AC5-431C-A4A7-2D365EB0F6A4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79D62B71-13C3-405C-9765-DCBBB85F9F21}">
          <x14:formula1>
            <xm:f>LIST!$E$2:$E$9</xm:f>
          </x14:formula1>
          <xm:sqref>B52:L56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9" tint="0.59999389629810485"/>
  </sheetPr>
  <dimension ref="A1:Z122"/>
  <sheetViews>
    <sheetView view="pageBreakPreview" topLeftCell="A69" zoomScaleNormal="85" zoomScaleSheetLayoutView="100" workbookViewId="0">
      <selection activeCell="O8" sqref="O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9" t="s">
        <v>67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21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139" t="s">
        <v>68</v>
      </c>
      <c r="K2" s="139"/>
      <c r="L2" s="139"/>
      <c r="M2" s="139"/>
      <c r="N2" s="139"/>
      <c r="O2" s="139"/>
      <c r="P2" s="139"/>
      <c r="Q2" s="139"/>
      <c r="R2" s="27"/>
      <c r="S2" s="27"/>
      <c r="T2" s="27"/>
      <c r="U2" s="27"/>
      <c r="V2" s="27"/>
      <c r="W2" s="27"/>
      <c r="X2" s="27"/>
      <c r="Y2" s="27"/>
      <c r="Z2" s="27"/>
    </row>
    <row r="3" spans="1:26" ht="21" customHeight="1" x14ac:dyDescent="0.25">
      <c r="A3" s="140" t="s">
        <v>93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21" customHeight="1" x14ac:dyDescent="0.25">
      <c r="A4" s="139" t="s">
        <v>70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69</v>
      </c>
      <c r="L7" s="6"/>
      <c r="M7" s="141"/>
      <c r="N7" s="142"/>
      <c r="O7" s="142"/>
      <c r="P7" s="143"/>
    </row>
    <row r="8" spans="1:26" ht="21" customHeight="1" x14ac:dyDescent="0.25">
      <c r="A8" s="5" t="s">
        <v>14</v>
      </c>
      <c r="G8" s="6"/>
      <c r="H8" s="141"/>
      <c r="I8" s="142"/>
      <c r="J8" s="143"/>
    </row>
    <row r="9" spans="1:26" ht="10.15" customHeight="1" x14ac:dyDescent="0.25"/>
    <row r="10" spans="1:26" s="4" customFormat="1" ht="30" customHeight="1" x14ac:dyDescent="0.25">
      <c r="A10" s="79" t="s">
        <v>5</v>
      </c>
      <c r="B10" s="79" t="s">
        <v>10</v>
      </c>
      <c r="C10" s="79"/>
      <c r="D10" s="79"/>
      <c r="E10" s="79"/>
      <c r="F10" s="79"/>
      <c r="G10" s="79"/>
      <c r="H10" s="79"/>
      <c r="I10" s="79"/>
      <c r="J10" s="79"/>
      <c r="K10" s="79" t="s">
        <v>11</v>
      </c>
      <c r="L10" s="79"/>
      <c r="M10" s="79"/>
      <c r="N10" s="79"/>
      <c r="O10" s="79"/>
      <c r="P10" s="79"/>
      <c r="Q10" s="79"/>
      <c r="R10" s="79"/>
      <c r="S10" s="79" t="s">
        <v>4</v>
      </c>
      <c r="T10" s="79"/>
      <c r="U10" s="79"/>
      <c r="V10" s="79"/>
      <c r="W10" s="79"/>
      <c r="X10" s="79"/>
      <c r="Y10" s="79"/>
      <c r="Z10" s="79"/>
    </row>
    <row r="11" spans="1:26" s="4" customFormat="1" ht="30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 t="s">
        <v>1</v>
      </c>
      <c r="L11" s="79"/>
      <c r="M11" s="79"/>
      <c r="N11" s="79" t="s">
        <v>2</v>
      </c>
      <c r="O11" s="79"/>
      <c r="P11" s="79"/>
      <c r="Q11" s="79" t="s">
        <v>3</v>
      </c>
      <c r="R11" s="79"/>
      <c r="S11" s="79" t="s">
        <v>1</v>
      </c>
      <c r="T11" s="79"/>
      <c r="U11" s="79"/>
      <c r="V11" s="79" t="s">
        <v>2</v>
      </c>
      <c r="W11" s="79"/>
      <c r="X11" s="79"/>
      <c r="Y11" s="79" t="s">
        <v>3</v>
      </c>
      <c r="Z11" s="79"/>
    </row>
    <row r="12" spans="1:26" ht="24" customHeight="1" x14ac:dyDescent="0.25">
      <c r="A12" s="124" t="s">
        <v>97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6"/>
    </row>
    <row r="13" spans="1:26" ht="24" customHeight="1" x14ac:dyDescent="0.25">
      <c r="A13" s="14">
        <v>1</v>
      </c>
      <c r="B13" s="127" t="s">
        <v>71</v>
      </c>
      <c r="C13" s="127"/>
      <c r="D13" s="127"/>
      <c r="E13" s="127"/>
      <c r="F13" s="127"/>
      <c r="G13" s="127"/>
      <c r="H13" s="127"/>
      <c r="I13" s="127"/>
      <c r="J13" s="127"/>
      <c r="K13" s="128">
        <v>580000</v>
      </c>
      <c r="L13" s="128"/>
      <c r="M13" s="128"/>
      <c r="N13" s="129">
        <f>Q34</f>
        <v>0</v>
      </c>
      <c r="O13" s="129"/>
      <c r="P13" s="129"/>
      <c r="Q13" s="130">
        <f>V35</f>
        <v>0</v>
      </c>
      <c r="R13" s="130"/>
      <c r="S13" s="131">
        <v>1803800</v>
      </c>
      <c r="T13" s="132"/>
      <c r="U13" s="133"/>
      <c r="V13" s="134"/>
      <c r="W13" s="135"/>
      <c r="X13" s="136"/>
      <c r="Y13" s="137">
        <f>V13/S13*100</f>
        <v>0</v>
      </c>
      <c r="Z13" s="138"/>
    </row>
    <row r="14" spans="1:26" s="4" customFormat="1" ht="24" customHeight="1" x14ac:dyDescent="0.25">
      <c r="A14" s="117" t="s">
        <v>15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9"/>
      <c r="Q14" s="120">
        <f>V35</f>
        <v>0</v>
      </c>
      <c r="R14" s="120"/>
      <c r="S14" s="121">
        <f>SUM(S13)</f>
        <v>1803800</v>
      </c>
      <c r="T14" s="121"/>
      <c r="U14" s="121"/>
      <c r="V14" s="121">
        <f>SUM(V13)</f>
        <v>0</v>
      </c>
      <c r="W14" s="121"/>
      <c r="X14" s="121"/>
      <c r="Y14" s="122">
        <f>V14/S14*100</f>
        <v>0</v>
      </c>
      <c r="Z14" s="122"/>
    </row>
    <row r="15" spans="1:26" ht="9.9499999999999993" customHeight="1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23" t="s">
        <v>5</v>
      </c>
      <c r="B18" s="115" t="s">
        <v>12</v>
      </c>
      <c r="C18" s="115"/>
      <c r="D18" s="115"/>
      <c r="E18" s="115"/>
      <c r="F18" s="115"/>
      <c r="G18" s="115"/>
      <c r="H18" s="115" t="s">
        <v>16</v>
      </c>
      <c r="I18" s="115"/>
      <c r="J18" s="115"/>
      <c r="K18" s="115" t="s">
        <v>13</v>
      </c>
      <c r="L18" s="115"/>
      <c r="M18" s="115"/>
      <c r="N18" s="115" t="s">
        <v>17</v>
      </c>
      <c r="O18" s="115"/>
      <c r="P18" s="115"/>
      <c r="Q18" s="115" t="s">
        <v>18</v>
      </c>
      <c r="R18" s="115"/>
      <c r="S18" s="115"/>
      <c r="T18" s="115" t="s">
        <v>19</v>
      </c>
      <c r="U18" s="115"/>
      <c r="V18" s="113" t="s">
        <v>7</v>
      </c>
      <c r="W18" s="113"/>
      <c r="X18" s="115" t="s">
        <v>8</v>
      </c>
      <c r="Y18" s="115"/>
      <c r="Z18" s="115"/>
    </row>
    <row r="19" spans="1:26" ht="24" customHeight="1" x14ac:dyDescent="0.25">
      <c r="A19" s="116" t="s">
        <v>110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s="21" customFormat="1" ht="24" customHeight="1" x14ac:dyDescent="0.25">
      <c r="A20" s="26" t="s">
        <v>72</v>
      </c>
      <c r="B20" s="96" t="s">
        <v>100</v>
      </c>
      <c r="C20" s="96"/>
      <c r="D20" s="96"/>
      <c r="E20" s="96"/>
      <c r="F20" s="96"/>
      <c r="G20" s="96"/>
      <c r="H20" s="97">
        <v>1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8">
        <v>5</v>
      </c>
      <c r="U20" s="98"/>
      <c r="V20" s="95">
        <f>(T20*((K20*0)+(N20*50)+(Q20*100)))/(H20*100)</f>
        <v>0</v>
      </c>
      <c r="W20" s="95"/>
      <c r="X20" s="99"/>
      <c r="Y20" s="99"/>
      <c r="Z20" s="99"/>
    </row>
    <row r="21" spans="1:26" s="20" customFormat="1" ht="24" customHeight="1" x14ac:dyDescent="0.25">
      <c r="A21" s="24" t="s">
        <v>73</v>
      </c>
      <c r="B21" s="100" t="s">
        <v>101</v>
      </c>
      <c r="C21" s="100"/>
      <c r="D21" s="100"/>
      <c r="E21" s="100"/>
      <c r="F21" s="100"/>
      <c r="G21" s="100"/>
      <c r="H21" s="106">
        <v>1</v>
      </c>
      <c r="I21" s="106"/>
      <c r="J21" s="106"/>
      <c r="K21" s="110" t="str">
        <f>IF(K25=$H$25,"1",IF(K25&lt;$H$25,"0"))</f>
        <v>0</v>
      </c>
      <c r="L21" s="111"/>
      <c r="M21" s="111"/>
      <c r="N21" s="110" t="str">
        <f>IF(N25=$H$25,"1",IF(N25&lt;$H$25,"0"))</f>
        <v>0</v>
      </c>
      <c r="O21" s="111"/>
      <c r="P21" s="111"/>
      <c r="Q21" s="110" t="str">
        <f>IF(Q25=$H$25,"1",IF(Q25&lt;$H$25,"0"))</f>
        <v>0</v>
      </c>
      <c r="R21" s="111"/>
      <c r="S21" s="111"/>
      <c r="T21" s="108">
        <v>20</v>
      </c>
      <c r="U21" s="108"/>
      <c r="V21" s="109">
        <f>SUM(V22:W25)</f>
        <v>0</v>
      </c>
      <c r="W21" s="109"/>
      <c r="X21" s="99"/>
      <c r="Y21" s="99"/>
      <c r="Z21" s="99"/>
    </row>
    <row r="22" spans="1:26" s="22" customFormat="1" ht="24" customHeight="1" x14ac:dyDescent="0.25">
      <c r="A22" s="25" t="s">
        <v>74</v>
      </c>
      <c r="B22" s="112" t="s">
        <v>102</v>
      </c>
      <c r="C22" s="112"/>
      <c r="D22" s="112"/>
      <c r="E22" s="112"/>
      <c r="F22" s="112"/>
      <c r="G22" s="112"/>
      <c r="H22" s="103">
        <v>1</v>
      </c>
      <c r="I22" s="103"/>
      <c r="J22" s="103"/>
      <c r="K22" s="114"/>
      <c r="L22" s="114"/>
      <c r="M22" s="114"/>
      <c r="N22" s="114"/>
      <c r="O22" s="114"/>
      <c r="P22" s="114"/>
      <c r="Q22" s="114"/>
      <c r="R22" s="114"/>
      <c r="S22" s="114"/>
      <c r="T22" s="104">
        <v>5</v>
      </c>
      <c r="U22" s="104"/>
      <c r="V22" s="101">
        <f>(T22*((K22*0)+(N22*50)+(Q22*100)))/(H22*100)</f>
        <v>0</v>
      </c>
      <c r="W22" s="101"/>
      <c r="X22" s="99"/>
      <c r="Y22" s="99"/>
      <c r="Z22" s="99"/>
    </row>
    <row r="23" spans="1:26" s="22" customFormat="1" ht="24" customHeight="1" x14ac:dyDescent="0.25">
      <c r="A23" s="25" t="s">
        <v>75</v>
      </c>
      <c r="B23" s="102" t="s">
        <v>103</v>
      </c>
      <c r="C23" s="102"/>
      <c r="D23" s="102"/>
      <c r="E23" s="102"/>
      <c r="F23" s="102"/>
      <c r="G23" s="102"/>
      <c r="H23" s="103">
        <v>1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>
        <v>5</v>
      </c>
      <c r="U23" s="104"/>
      <c r="V23" s="101">
        <f>(T23*((K23*0)+(N23*50)+(Q23*100)))/(H23*100)</f>
        <v>0</v>
      </c>
      <c r="W23" s="101"/>
      <c r="X23" s="99"/>
      <c r="Y23" s="99"/>
      <c r="Z23" s="99"/>
    </row>
    <row r="24" spans="1:26" s="22" customFormat="1" ht="24" customHeight="1" x14ac:dyDescent="0.25">
      <c r="A24" s="25" t="s">
        <v>76</v>
      </c>
      <c r="B24" s="102" t="s">
        <v>104</v>
      </c>
      <c r="C24" s="102"/>
      <c r="D24" s="102"/>
      <c r="E24" s="102"/>
      <c r="F24" s="102"/>
      <c r="G24" s="102"/>
      <c r="H24" s="103">
        <v>1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4">
        <v>5</v>
      </c>
      <c r="U24" s="104"/>
      <c r="V24" s="101">
        <f>(T24*((K24*0)+(N24*50)+(Q24*100)))/(H24*100)</f>
        <v>0</v>
      </c>
      <c r="W24" s="101"/>
      <c r="X24" s="99"/>
      <c r="Y24" s="99"/>
      <c r="Z24" s="99"/>
    </row>
    <row r="25" spans="1:26" s="22" customFormat="1" ht="24" customHeight="1" x14ac:dyDescent="0.25">
      <c r="A25" s="25" t="s">
        <v>77</v>
      </c>
      <c r="B25" s="102" t="s">
        <v>85</v>
      </c>
      <c r="C25" s="102"/>
      <c r="D25" s="102"/>
      <c r="E25" s="102"/>
      <c r="F25" s="102"/>
      <c r="G25" s="102"/>
      <c r="H25" s="103">
        <f>$K$13</f>
        <v>580000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4">
        <v>5</v>
      </c>
      <c r="U25" s="104"/>
      <c r="V25" s="101">
        <f>(T25*((K25*0)+(N25*50)+(Q25*100)))/(H25*100)</f>
        <v>0</v>
      </c>
      <c r="W25" s="101"/>
      <c r="X25" s="99"/>
      <c r="Y25" s="99"/>
      <c r="Z25" s="99"/>
    </row>
    <row r="26" spans="1:26" s="20" customFormat="1" ht="24" customHeight="1" x14ac:dyDescent="0.25">
      <c r="A26" s="24" t="s">
        <v>78</v>
      </c>
      <c r="B26" s="100" t="s">
        <v>105</v>
      </c>
      <c r="C26" s="100"/>
      <c r="D26" s="100"/>
      <c r="E26" s="100"/>
      <c r="F26" s="100"/>
      <c r="G26" s="100"/>
      <c r="H26" s="106">
        <f>$K$13</f>
        <v>580000</v>
      </c>
      <c r="I26" s="106"/>
      <c r="J26" s="106"/>
      <c r="K26" s="107">
        <f>K30</f>
        <v>0</v>
      </c>
      <c r="L26" s="107"/>
      <c r="M26" s="107"/>
      <c r="N26" s="107">
        <f>N30</f>
        <v>0</v>
      </c>
      <c r="O26" s="107"/>
      <c r="P26" s="107"/>
      <c r="Q26" s="107">
        <f>Q30</f>
        <v>0</v>
      </c>
      <c r="R26" s="107"/>
      <c r="S26" s="107"/>
      <c r="T26" s="108">
        <v>40</v>
      </c>
      <c r="U26" s="108"/>
      <c r="V26" s="109">
        <f>SUM(V27:W30)</f>
        <v>0</v>
      </c>
      <c r="W26" s="109"/>
      <c r="X26" s="99"/>
      <c r="Y26" s="99"/>
      <c r="Z26" s="99"/>
    </row>
    <row r="27" spans="1:26" s="22" customFormat="1" ht="24" customHeight="1" x14ac:dyDescent="0.25">
      <c r="A27" s="25" t="s">
        <v>79</v>
      </c>
      <c r="B27" s="102" t="s">
        <v>86</v>
      </c>
      <c r="C27" s="102"/>
      <c r="D27" s="102"/>
      <c r="E27" s="102"/>
      <c r="F27" s="102"/>
      <c r="G27" s="102"/>
      <c r="H27" s="103">
        <f>$K$13</f>
        <v>580000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4">
        <v>10</v>
      </c>
      <c r="U27" s="104"/>
      <c r="V27" s="101">
        <f t="shared" ref="V27:V34" si="0">(T27*((K27*0)+(N27*50)+(Q27*100)))/(H27*100)</f>
        <v>0</v>
      </c>
      <c r="W27" s="101"/>
      <c r="X27" s="99"/>
      <c r="Y27" s="99"/>
      <c r="Z27" s="99"/>
    </row>
    <row r="28" spans="1:26" s="22" customFormat="1" ht="24" customHeight="1" x14ac:dyDescent="0.25">
      <c r="A28" s="25" t="s">
        <v>80</v>
      </c>
      <c r="B28" s="105" t="s">
        <v>106</v>
      </c>
      <c r="C28" s="105"/>
      <c r="D28" s="105"/>
      <c r="E28" s="105"/>
      <c r="F28" s="105"/>
      <c r="G28" s="105"/>
      <c r="H28" s="103">
        <f t="shared" ref="H28:H30" si="1">$K$13</f>
        <v>580000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4">
        <v>10</v>
      </c>
      <c r="U28" s="104"/>
      <c r="V28" s="101">
        <f t="shared" si="0"/>
        <v>0</v>
      </c>
      <c r="W28" s="101"/>
      <c r="X28" s="99"/>
      <c r="Y28" s="99"/>
      <c r="Z28" s="99"/>
    </row>
    <row r="29" spans="1:26" s="22" customFormat="1" ht="24" customHeight="1" x14ac:dyDescent="0.25">
      <c r="A29" s="25">
        <v>3.3</v>
      </c>
      <c r="B29" s="102" t="s">
        <v>107</v>
      </c>
      <c r="C29" s="102"/>
      <c r="D29" s="102"/>
      <c r="E29" s="102"/>
      <c r="F29" s="102"/>
      <c r="G29" s="102"/>
      <c r="H29" s="103">
        <f t="shared" si="1"/>
        <v>580000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4">
        <v>10</v>
      </c>
      <c r="U29" s="104"/>
      <c r="V29" s="101">
        <f t="shared" si="0"/>
        <v>0</v>
      </c>
      <c r="W29" s="101"/>
      <c r="X29" s="99"/>
      <c r="Y29" s="99"/>
      <c r="Z29" s="99"/>
    </row>
    <row r="30" spans="1:26" s="22" customFormat="1" ht="24" customHeight="1" x14ac:dyDescent="0.25">
      <c r="A30" s="25">
        <v>3.4</v>
      </c>
      <c r="B30" s="102" t="s">
        <v>87</v>
      </c>
      <c r="C30" s="102"/>
      <c r="D30" s="102"/>
      <c r="E30" s="102"/>
      <c r="F30" s="102"/>
      <c r="G30" s="102"/>
      <c r="H30" s="103">
        <f t="shared" si="1"/>
        <v>580000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>
        <v>10</v>
      </c>
      <c r="U30" s="104"/>
      <c r="V30" s="101">
        <f t="shared" si="0"/>
        <v>0</v>
      </c>
      <c r="W30" s="101"/>
      <c r="X30" s="99"/>
      <c r="Y30" s="99"/>
      <c r="Z30" s="99"/>
    </row>
    <row r="31" spans="1:26" s="21" customFormat="1" ht="72" customHeight="1" x14ac:dyDescent="0.25">
      <c r="A31" s="26" t="s">
        <v>81</v>
      </c>
      <c r="B31" s="96" t="s">
        <v>88</v>
      </c>
      <c r="C31" s="96"/>
      <c r="D31" s="96"/>
      <c r="E31" s="96"/>
      <c r="F31" s="96"/>
      <c r="G31" s="96"/>
      <c r="H31" s="97">
        <f>$K$13</f>
        <v>580000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8">
        <v>15</v>
      </c>
      <c r="U31" s="98"/>
      <c r="V31" s="95">
        <f t="shared" si="0"/>
        <v>0</v>
      </c>
      <c r="W31" s="95"/>
      <c r="X31" s="99"/>
      <c r="Y31" s="99"/>
      <c r="Z31" s="99"/>
    </row>
    <row r="32" spans="1:26" s="21" customFormat="1" ht="48" customHeight="1" x14ac:dyDescent="0.25">
      <c r="A32" s="26" t="s">
        <v>82</v>
      </c>
      <c r="B32" s="96" t="s">
        <v>89</v>
      </c>
      <c r="C32" s="96"/>
      <c r="D32" s="96"/>
      <c r="E32" s="96"/>
      <c r="F32" s="96"/>
      <c r="G32" s="96"/>
      <c r="H32" s="97">
        <f>$K$13</f>
        <v>580000</v>
      </c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8">
        <v>10</v>
      </c>
      <c r="U32" s="98"/>
      <c r="V32" s="95">
        <f t="shared" si="0"/>
        <v>0</v>
      </c>
      <c r="W32" s="95"/>
      <c r="X32" s="99"/>
      <c r="Y32" s="99"/>
      <c r="Z32" s="99"/>
    </row>
    <row r="33" spans="1:26" s="21" customFormat="1" ht="24" customHeight="1" x14ac:dyDescent="0.25">
      <c r="A33" s="26" t="s">
        <v>83</v>
      </c>
      <c r="B33" s="96" t="s">
        <v>108</v>
      </c>
      <c r="C33" s="96"/>
      <c r="D33" s="96"/>
      <c r="E33" s="96"/>
      <c r="F33" s="96"/>
      <c r="G33" s="96"/>
      <c r="H33" s="97">
        <v>80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8">
        <v>5</v>
      </c>
      <c r="U33" s="98"/>
      <c r="V33" s="95">
        <f t="shared" si="0"/>
        <v>0</v>
      </c>
      <c r="W33" s="95"/>
      <c r="X33" s="99"/>
      <c r="Y33" s="99"/>
      <c r="Z33" s="99"/>
    </row>
    <row r="34" spans="1:26" s="21" customFormat="1" ht="24" customHeight="1" x14ac:dyDescent="0.25">
      <c r="A34" s="26" t="s">
        <v>84</v>
      </c>
      <c r="B34" s="96" t="s">
        <v>109</v>
      </c>
      <c r="C34" s="96"/>
      <c r="D34" s="96"/>
      <c r="E34" s="96"/>
      <c r="F34" s="96"/>
      <c r="G34" s="96"/>
      <c r="H34" s="97">
        <v>5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8">
        <v>5</v>
      </c>
      <c r="U34" s="98"/>
      <c r="V34" s="95">
        <f t="shared" si="0"/>
        <v>0</v>
      </c>
      <c r="W34" s="95"/>
      <c r="X34" s="99"/>
      <c r="Y34" s="99"/>
      <c r="Z34" s="99"/>
    </row>
    <row r="35" spans="1:26" ht="24" customHeight="1" x14ac:dyDescent="0.25">
      <c r="A35" s="90" t="s">
        <v>9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>
        <f>SUM(T20,T21,T26,T31,T32,T33,T34)</f>
        <v>100</v>
      </c>
      <c r="U35" s="91"/>
      <c r="V35" s="92">
        <f>SUM(V20,V21,V26,V31,V32,V33,V34)</f>
        <v>0</v>
      </c>
      <c r="W35" s="92"/>
      <c r="X35" s="93"/>
      <c r="Y35" s="93"/>
      <c r="Z35" s="93"/>
    </row>
    <row r="36" spans="1:26" ht="9.9499999999999993" customHeight="1" x14ac:dyDescent="0.2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5</v>
      </c>
      <c r="B38" s="79" t="s">
        <v>20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80" t="s">
        <v>21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2"/>
      <c r="Y38" s="83" t="s">
        <v>22</v>
      </c>
      <c r="Z38" s="83"/>
    </row>
    <row r="39" spans="1:26" ht="24" customHeight="1" x14ac:dyDescent="0.25">
      <c r="A39" s="84" t="s">
        <v>23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5" t="str">
        <f>IF(B40&lt;&gt;"","2.1.1","")</f>
        <v/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56"/>
      <c r="Z40" s="56"/>
    </row>
    <row r="41" spans="1:26" ht="48" customHeight="1" x14ac:dyDescent="0.25">
      <c r="A41" s="15" t="str">
        <f>IF(B41&lt;&gt;"","2.1.2","")</f>
        <v/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56"/>
      <c r="Z41" s="56"/>
    </row>
    <row r="42" spans="1:26" ht="48" customHeight="1" x14ac:dyDescent="0.25">
      <c r="A42" s="15" t="str">
        <f>IF(B42&lt;&gt;"","2.1.3","")</f>
        <v/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56"/>
      <c r="Z42" s="56"/>
    </row>
    <row r="43" spans="1:26" ht="48" customHeight="1" x14ac:dyDescent="0.25">
      <c r="A43" s="15" t="str">
        <f>IF(B43&lt;&gt;"","2.1.4","")</f>
        <v/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3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5"/>
      <c r="Y43" s="56"/>
      <c r="Z43" s="56"/>
    </row>
    <row r="44" spans="1:26" ht="48" customHeight="1" x14ac:dyDescent="0.25">
      <c r="A44" s="15" t="str">
        <f>IF(B44&lt;&gt;"","2.1.5","")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7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9"/>
      <c r="Y44" s="76"/>
      <c r="Z44" s="77"/>
    </row>
    <row r="45" spans="1:26" ht="24" customHeight="1" x14ac:dyDescent="0.25">
      <c r="A45" s="84" t="s">
        <v>24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6"/>
    </row>
    <row r="46" spans="1:26" ht="48" customHeight="1" x14ac:dyDescent="0.25">
      <c r="A46" s="15" t="str">
        <f>IF(B46&lt;&gt;"","2.2.1","")</f>
        <v/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56"/>
      <c r="Z46" s="56"/>
    </row>
    <row r="47" spans="1:26" ht="48" customHeight="1" x14ac:dyDescent="0.25">
      <c r="A47" s="15" t="str">
        <f>IF(B47&lt;&gt;"","2.2.2","")</f>
        <v/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56"/>
      <c r="Z47" s="56"/>
    </row>
    <row r="48" spans="1:26" ht="48" customHeight="1" x14ac:dyDescent="0.25">
      <c r="A48" s="15" t="str">
        <f>IF(B48&lt;&gt;"","2.2.3","")</f>
        <v/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56"/>
      <c r="Z48" s="56"/>
    </row>
    <row r="49" spans="1:26" ht="48" customHeight="1" x14ac:dyDescent="0.25">
      <c r="A49" s="15" t="str">
        <f>IF(B49&lt;&gt;"","2.2.4","")</f>
        <v/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3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5"/>
      <c r="Y49" s="56"/>
      <c r="Z49" s="56"/>
    </row>
    <row r="50" spans="1:26" ht="48" customHeight="1" x14ac:dyDescent="0.25">
      <c r="A50" s="15" t="str">
        <f>IF(B50&lt;&gt;"","2.2.5","")</f>
        <v/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56"/>
      <c r="Z50" s="56"/>
    </row>
    <row r="51" spans="1:26" ht="24" customHeight="1" x14ac:dyDescent="0.25">
      <c r="A51" s="84" t="s">
        <v>25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6"/>
    </row>
    <row r="52" spans="1:26" ht="48" customHeight="1" x14ac:dyDescent="0.25">
      <c r="A52" s="15" t="str">
        <f>IF(B52&lt;&gt;"","2.3.1","")</f>
        <v/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56"/>
      <c r="Z52" s="56"/>
    </row>
    <row r="53" spans="1:26" ht="48" customHeight="1" x14ac:dyDescent="0.25">
      <c r="A53" s="15" t="str">
        <f>IF(B53&lt;&gt;"","2.3.2","")</f>
        <v/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56"/>
      <c r="Z53" s="56"/>
    </row>
    <row r="54" spans="1:26" ht="48" customHeight="1" x14ac:dyDescent="0.25">
      <c r="A54" s="15" t="str">
        <f>IF(B54&lt;&gt;"","2.3.3","")</f>
        <v/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56"/>
      <c r="Z54" s="56"/>
    </row>
    <row r="55" spans="1:26" ht="48" customHeight="1" x14ac:dyDescent="0.25">
      <c r="A55" s="15" t="str">
        <f>IF(B55&lt;&gt;"","2.3.4","")</f>
        <v/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3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5"/>
      <c r="Y55" s="56"/>
      <c r="Z55" s="56"/>
    </row>
    <row r="56" spans="1:26" ht="48" customHeight="1" x14ac:dyDescent="0.25">
      <c r="A56" s="15" t="str">
        <f>IF(B56&lt;&gt;"","2.3.5","")</f>
        <v/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3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5"/>
      <c r="Y56" s="56"/>
      <c r="Z56" s="56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s="11" customFormat="1" ht="60" customHeight="1" x14ac:dyDescent="0.25">
      <c r="A60" s="13" t="s">
        <v>5</v>
      </c>
      <c r="B60" s="79" t="s">
        <v>26</v>
      </c>
      <c r="C60" s="79"/>
      <c r="D60" s="79"/>
      <c r="E60" s="79"/>
      <c r="F60" s="79"/>
      <c r="G60" s="79"/>
      <c r="H60" s="79" t="s">
        <v>21</v>
      </c>
      <c r="I60" s="79"/>
      <c r="J60" s="79"/>
      <c r="K60" s="79"/>
      <c r="L60" s="79"/>
      <c r="M60" s="79"/>
      <c r="N60" s="79"/>
      <c r="O60" s="79"/>
      <c r="P60" s="79"/>
      <c r="Q60" s="80" t="s">
        <v>27</v>
      </c>
      <c r="R60" s="81"/>
      <c r="S60" s="81"/>
      <c r="T60" s="81"/>
      <c r="U60" s="81"/>
      <c r="V60" s="81"/>
      <c r="W60" s="81"/>
      <c r="X60" s="82"/>
      <c r="Y60" s="83" t="s">
        <v>22</v>
      </c>
      <c r="Z60" s="83"/>
    </row>
    <row r="61" spans="1:26" ht="72" customHeight="1" x14ac:dyDescent="0.25">
      <c r="A61" s="15" t="str">
        <f>IF(B61&lt;&gt;"","3.1","")</f>
        <v/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3"/>
      <c r="R61" s="74"/>
      <c r="S61" s="74"/>
      <c r="T61" s="74"/>
      <c r="U61" s="74"/>
      <c r="V61" s="74"/>
      <c r="W61" s="74"/>
      <c r="X61" s="75"/>
      <c r="Y61" s="56"/>
      <c r="Z61" s="56"/>
    </row>
    <row r="62" spans="1:26" ht="72" customHeight="1" x14ac:dyDescent="0.25">
      <c r="A62" s="15" t="str">
        <f>IF(B62&lt;&gt;"","3.2","")</f>
        <v/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3"/>
      <c r="R62" s="74"/>
      <c r="S62" s="74"/>
      <c r="T62" s="74"/>
      <c r="U62" s="74"/>
      <c r="V62" s="74"/>
      <c r="W62" s="74"/>
      <c r="X62" s="75"/>
      <c r="Y62" s="56"/>
      <c r="Z62" s="56"/>
    </row>
    <row r="63" spans="1:26" ht="72" customHeight="1" x14ac:dyDescent="0.25">
      <c r="A63" s="15" t="str">
        <f>IF(B63&lt;&gt;"","3.3","")</f>
        <v/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3"/>
      <c r="R63" s="74"/>
      <c r="S63" s="74"/>
      <c r="T63" s="74"/>
      <c r="U63" s="74"/>
      <c r="V63" s="74"/>
      <c r="W63" s="74"/>
      <c r="X63" s="75"/>
      <c r="Y63" s="56"/>
      <c r="Z63" s="56"/>
    </row>
    <row r="64" spans="1:26" ht="72" customHeight="1" x14ac:dyDescent="0.25">
      <c r="A64" s="15" t="str">
        <f>IF(B64&lt;&gt;"","3.4","")</f>
        <v/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3"/>
      <c r="R64" s="74"/>
      <c r="S64" s="74"/>
      <c r="T64" s="74"/>
      <c r="U64" s="74"/>
      <c r="V64" s="74"/>
      <c r="W64" s="74"/>
      <c r="X64" s="75"/>
      <c r="Y64" s="56"/>
      <c r="Z64" s="56"/>
    </row>
    <row r="65" spans="1:26" ht="72" customHeight="1" x14ac:dyDescent="0.25">
      <c r="A65" s="15" t="str">
        <f>IF(B65&lt;&gt;"","3.5","")</f>
        <v/>
      </c>
      <c r="B65" s="73"/>
      <c r="C65" s="74"/>
      <c r="D65" s="74"/>
      <c r="E65" s="74"/>
      <c r="F65" s="74"/>
      <c r="G65" s="75"/>
      <c r="H65" s="73"/>
      <c r="I65" s="74"/>
      <c r="J65" s="74"/>
      <c r="K65" s="74"/>
      <c r="L65" s="74"/>
      <c r="M65" s="74"/>
      <c r="N65" s="74"/>
      <c r="O65" s="74"/>
      <c r="P65" s="75"/>
      <c r="Q65" s="73"/>
      <c r="R65" s="74"/>
      <c r="S65" s="74"/>
      <c r="T65" s="74"/>
      <c r="U65" s="74"/>
      <c r="V65" s="74"/>
      <c r="W65" s="74"/>
      <c r="X65" s="75"/>
      <c r="Y65" s="76"/>
      <c r="Z65" s="77"/>
    </row>
    <row r="66" spans="1:26" ht="72" customHeight="1" x14ac:dyDescent="0.25">
      <c r="A66" s="15" t="str">
        <f>IF(B66&lt;&gt;"","3.6","")</f>
        <v/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3"/>
      <c r="R66" s="74"/>
      <c r="S66" s="74"/>
      <c r="T66" s="74"/>
      <c r="U66" s="74"/>
      <c r="V66" s="74"/>
      <c r="W66" s="74"/>
      <c r="X66" s="75"/>
      <c r="Y66" s="56"/>
      <c r="Z66" s="56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</row>
    <row r="71" spans="1:26" ht="48" customHeight="1" x14ac:dyDescent="0.25"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</row>
    <row r="72" spans="1:26" ht="48" customHeight="1" x14ac:dyDescent="0.25"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</row>
    <row r="73" spans="1:26" ht="48" customHeight="1" x14ac:dyDescent="0.25"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</row>
    <row r="74" spans="1:26" ht="48" customHeight="1" x14ac:dyDescent="0.25">
      <c r="B74" s="69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</row>
    <row r="75" spans="1:26" ht="19.5" customHeight="1" x14ac:dyDescent="0.25">
      <c r="A75" s="2"/>
    </row>
    <row r="76" spans="1:26" ht="21" customHeight="1" x14ac:dyDescent="0.25">
      <c r="A76" s="4" t="s">
        <v>99</v>
      </c>
    </row>
    <row r="77" spans="1:26" ht="13.5" customHeight="1" x14ac:dyDescent="0.25"/>
    <row r="78" spans="1:26" ht="21" customHeight="1" x14ac:dyDescent="0.25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4"/>
      <c r="T78" s="35"/>
      <c r="U78" s="35"/>
      <c r="V78" s="35"/>
      <c r="W78" s="35"/>
      <c r="X78" s="35"/>
      <c r="Y78" s="36"/>
    </row>
    <row r="79" spans="1:26" ht="21" customHeight="1" x14ac:dyDescent="0.25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6" ht="21" customHeight="1" x14ac:dyDescent="0.25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5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5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37"/>
      <c r="T82" s="38"/>
      <c r="U82" s="38"/>
      <c r="V82" s="38"/>
      <c r="W82" s="38"/>
      <c r="X82" s="38"/>
      <c r="Y82" s="39"/>
    </row>
    <row r="83" spans="2:25" x14ac:dyDescent="0.25">
      <c r="B83" s="55"/>
      <c r="C83" s="55"/>
      <c r="D83" s="55"/>
      <c r="E83" s="55"/>
      <c r="F83" s="55"/>
      <c r="G83" s="55"/>
      <c r="H83" s="55"/>
      <c r="J83" s="55"/>
      <c r="K83" s="55"/>
      <c r="L83" s="55"/>
      <c r="M83" s="55"/>
      <c r="N83" s="55"/>
      <c r="O83" s="55"/>
      <c r="P83" s="55"/>
      <c r="Q83" s="55"/>
      <c r="S83" s="37"/>
      <c r="T83" s="38"/>
      <c r="U83" s="38"/>
      <c r="V83" s="38"/>
      <c r="W83" s="38"/>
      <c r="X83" s="38"/>
      <c r="Y83" s="39"/>
    </row>
    <row r="84" spans="2:25" ht="21" customHeight="1" x14ac:dyDescent="0.25">
      <c r="B84" s="55"/>
      <c r="C84" s="55"/>
      <c r="D84" s="55"/>
      <c r="E84" s="55"/>
      <c r="F84" s="55"/>
      <c r="G84" s="55"/>
      <c r="H84" s="55"/>
      <c r="J84" s="55"/>
      <c r="K84" s="55"/>
      <c r="L84" s="55"/>
      <c r="M84" s="55"/>
      <c r="N84" s="55"/>
      <c r="O84" s="55"/>
      <c r="P84" s="55"/>
      <c r="Q84" s="55"/>
      <c r="S84" s="37"/>
      <c r="T84" s="38"/>
      <c r="U84" s="38"/>
      <c r="V84" s="38"/>
      <c r="W84" s="38"/>
      <c r="X84" s="38"/>
      <c r="Y84" s="39"/>
    </row>
    <row r="85" spans="2:25" ht="21" customHeight="1" x14ac:dyDescent="0.25">
      <c r="B85" s="55"/>
      <c r="C85" s="55"/>
      <c r="D85" s="55"/>
      <c r="E85" s="55"/>
      <c r="F85" s="55"/>
      <c r="G85" s="55"/>
      <c r="H85" s="55"/>
      <c r="J85" s="55"/>
      <c r="K85" s="55"/>
      <c r="L85" s="55"/>
      <c r="M85" s="55"/>
      <c r="N85" s="55"/>
      <c r="O85" s="55"/>
      <c r="P85" s="55"/>
      <c r="Q85" s="55"/>
      <c r="S85" s="37"/>
      <c r="T85" s="38"/>
      <c r="U85" s="38"/>
      <c r="V85" s="38"/>
      <c r="W85" s="38"/>
      <c r="X85" s="38"/>
      <c r="Y85" s="39"/>
    </row>
    <row r="86" spans="2:25" ht="21" customHeight="1" x14ac:dyDescent="0.25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7"/>
      <c r="T86" s="38"/>
      <c r="U86" s="38"/>
      <c r="V86" s="38"/>
      <c r="W86" s="38"/>
      <c r="X86" s="38"/>
      <c r="Y86" s="39"/>
    </row>
    <row r="87" spans="2:25" ht="21" customHeight="1" x14ac:dyDescent="0.25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40"/>
      <c r="T87" s="41"/>
      <c r="U87" s="41"/>
      <c r="V87" s="41"/>
      <c r="W87" s="41"/>
      <c r="X87" s="41"/>
      <c r="Y87" s="42"/>
    </row>
    <row r="88" spans="2:25" ht="48" customHeight="1" x14ac:dyDescent="0.25">
      <c r="B88" s="72"/>
      <c r="C88" s="72"/>
      <c r="D88" s="72"/>
      <c r="E88" s="72"/>
      <c r="F88" s="72"/>
      <c r="G88" s="72"/>
      <c r="H88" s="72"/>
      <c r="J88" s="57"/>
      <c r="K88" s="58"/>
      <c r="L88" s="58"/>
      <c r="M88" s="58"/>
      <c r="N88" s="58"/>
      <c r="O88" s="58"/>
      <c r="P88" s="58"/>
      <c r="Q88" s="59"/>
      <c r="S88" s="57"/>
      <c r="T88" s="58"/>
      <c r="U88" s="58"/>
      <c r="V88" s="58"/>
      <c r="W88" s="58"/>
      <c r="X88" s="58"/>
      <c r="Y88" s="59"/>
    </row>
    <row r="89" spans="2:25" ht="48" customHeight="1" x14ac:dyDescent="0.25">
      <c r="B89" s="72"/>
      <c r="C89" s="72"/>
      <c r="D89" s="72"/>
      <c r="E89" s="72"/>
      <c r="F89" s="72"/>
      <c r="G89" s="72"/>
      <c r="H89" s="72"/>
      <c r="J89" s="60"/>
      <c r="K89" s="61"/>
      <c r="L89" s="61"/>
      <c r="M89" s="61"/>
      <c r="N89" s="61"/>
      <c r="O89" s="61"/>
      <c r="P89" s="61"/>
      <c r="Q89" s="62"/>
      <c r="S89" s="60"/>
      <c r="T89" s="61"/>
      <c r="U89" s="61"/>
      <c r="V89" s="61"/>
      <c r="W89" s="61"/>
      <c r="X89" s="61"/>
      <c r="Y89" s="62"/>
    </row>
    <row r="90" spans="2:25" ht="21" customHeight="1" x14ac:dyDescent="0.25"/>
    <row r="91" spans="2:25" ht="21" customHeight="1" x14ac:dyDescent="0.25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4"/>
      <c r="T91" s="35"/>
      <c r="U91" s="35"/>
      <c r="V91" s="35"/>
      <c r="W91" s="35"/>
      <c r="X91" s="35"/>
      <c r="Y91" s="36"/>
    </row>
    <row r="92" spans="2:25" ht="21" customHeight="1" x14ac:dyDescent="0.25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5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5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5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37"/>
      <c r="T95" s="38"/>
      <c r="U95" s="38"/>
      <c r="V95" s="38"/>
      <c r="W95" s="38"/>
      <c r="X95" s="38"/>
      <c r="Y95" s="39"/>
    </row>
    <row r="96" spans="2:25" x14ac:dyDescent="0.25">
      <c r="B96" s="55"/>
      <c r="C96" s="55"/>
      <c r="D96" s="55"/>
      <c r="E96" s="55"/>
      <c r="F96" s="55"/>
      <c r="G96" s="55"/>
      <c r="H96" s="55"/>
      <c r="J96" s="55"/>
      <c r="K96" s="55"/>
      <c r="L96" s="55"/>
      <c r="M96" s="55"/>
      <c r="N96" s="55"/>
      <c r="O96" s="55"/>
      <c r="P96" s="55"/>
      <c r="Q96" s="55"/>
      <c r="S96" s="37"/>
      <c r="T96" s="38"/>
      <c r="U96" s="38"/>
      <c r="V96" s="38"/>
      <c r="W96" s="38"/>
      <c r="X96" s="38"/>
      <c r="Y96" s="39"/>
    </row>
    <row r="97" spans="2:25" ht="21" customHeight="1" x14ac:dyDescent="0.25">
      <c r="B97" s="55"/>
      <c r="C97" s="55"/>
      <c r="D97" s="55"/>
      <c r="E97" s="55"/>
      <c r="F97" s="55"/>
      <c r="G97" s="55"/>
      <c r="H97" s="55"/>
      <c r="J97" s="55"/>
      <c r="K97" s="55"/>
      <c r="L97" s="55"/>
      <c r="M97" s="55"/>
      <c r="N97" s="55"/>
      <c r="O97" s="55"/>
      <c r="P97" s="55"/>
      <c r="Q97" s="55"/>
      <c r="S97" s="37"/>
      <c r="T97" s="38"/>
      <c r="U97" s="38"/>
      <c r="V97" s="38"/>
      <c r="W97" s="38"/>
      <c r="X97" s="38"/>
      <c r="Y97" s="39"/>
    </row>
    <row r="98" spans="2:25" ht="21" customHeight="1" x14ac:dyDescent="0.25">
      <c r="B98" s="55"/>
      <c r="C98" s="55"/>
      <c r="D98" s="55"/>
      <c r="E98" s="55"/>
      <c r="F98" s="55"/>
      <c r="G98" s="55"/>
      <c r="H98" s="55"/>
      <c r="J98" s="55"/>
      <c r="K98" s="55"/>
      <c r="L98" s="55"/>
      <c r="M98" s="55"/>
      <c r="N98" s="55"/>
      <c r="O98" s="55"/>
      <c r="P98" s="55"/>
      <c r="Q98" s="55"/>
      <c r="S98" s="37"/>
      <c r="T98" s="38"/>
      <c r="U98" s="38"/>
      <c r="V98" s="38"/>
      <c r="W98" s="38"/>
      <c r="X98" s="38"/>
      <c r="Y98" s="39"/>
    </row>
    <row r="99" spans="2:25" ht="21" customHeight="1" x14ac:dyDescent="0.25">
      <c r="B99" s="55"/>
      <c r="C99" s="55"/>
      <c r="D99" s="55"/>
      <c r="E99" s="55"/>
      <c r="F99" s="55"/>
      <c r="G99" s="55"/>
      <c r="H99" s="55"/>
      <c r="J99" s="55"/>
      <c r="K99" s="55"/>
      <c r="L99" s="55"/>
      <c r="M99" s="55"/>
      <c r="N99" s="55"/>
      <c r="O99" s="55"/>
      <c r="P99" s="55"/>
      <c r="Q99" s="55"/>
      <c r="S99" s="37"/>
      <c r="T99" s="38"/>
      <c r="U99" s="38"/>
      <c r="V99" s="38"/>
      <c r="W99" s="38"/>
      <c r="X99" s="38"/>
      <c r="Y99" s="39"/>
    </row>
    <row r="100" spans="2:25" ht="21" customHeight="1" x14ac:dyDescent="0.25">
      <c r="B100" s="55"/>
      <c r="C100" s="55"/>
      <c r="D100" s="55"/>
      <c r="E100" s="55"/>
      <c r="F100" s="55"/>
      <c r="G100" s="55"/>
      <c r="H100" s="55"/>
      <c r="J100" s="55"/>
      <c r="K100" s="55"/>
      <c r="L100" s="55"/>
      <c r="M100" s="55"/>
      <c r="N100" s="55"/>
      <c r="O100" s="55"/>
      <c r="P100" s="55"/>
      <c r="Q100" s="55"/>
      <c r="S100" s="40"/>
      <c r="T100" s="41"/>
      <c r="U100" s="41"/>
      <c r="V100" s="41"/>
      <c r="W100" s="41"/>
      <c r="X100" s="41"/>
      <c r="Y100" s="42"/>
    </row>
    <row r="101" spans="2:25" ht="48" customHeight="1" x14ac:dyDescent="0.25">
      <c r="B101" s="56"/>
      <c r="C101" s="56"/>
      <c r="D101" s="56"/>
      <c r="E101" s="56"/>
      <c r="F101" s="56"/>
      <c r="G101" s="56"/>
      <c r="H101" s="56"/>
      <c r="J101" s="57"/>
      <c r="K101" s="58"/>
      <c r="L101" s="58"/>
      <c r="M101" s="58"/>
      <c r="N101" s="58"/>
      <c r="O101" s="58"/>
      <c r="P101" s="58"/>
      <c r="Q101" s="59"/>
      <c r="S101" s="43"/>
      <c r="T101" s="44"/>
      <c r="U101" s="44"/>
      <c r="V101" s="44"/>
      <c r="W101" s="44"/>
      <c r="X101" s="44"/>
      <c r="Y101" s="45"/>
    </row>
    <row r="102" spans="2:25" ht="48" customHeight="1" x14ac:dyDescent="0.25">
      <c r="B102" s="56"/>
      <c r="C102" s="56"/>
      <c r="D102" s="56"/>
      <c r="E102" s="56"/>
      <c r="F102" s="56"/>
      <c r="G102" s="56"/>
      <c r="H102" s="56"/>
      <c r="J102" s="60"/>
      <c r="K102" s="61"/>
      <c r="L102" s="61"/>
      <c r="M102" s="61"/>
      <c r="N102" s="61"/>
      <c r="O102" s="61"/>
      <c r="P102" s="61"/>
      <c r="Q102" s="62"/>
      <c r="S102" s="46"/>
      <c r="T102" s="47"/>
      <c r="U102" s="47"/>
      <c r="V102" s="47"/>
      <c r="W102" s="47"/>
      <c r="X102" s="47"/>
      <c r="Y102" s="48"/>
    </row>
    <row r="103" spans="2:25" ht="21" customHeight="1" x14ac:dyDescent="0.25"/>
    <row r="104" spans="2:25" ht="21" customHeight="1" x14ac:dyDescent="0.25">
      <c r="B104" s="34"/>
      <c r="C104" s="35"/>
      <c r="D104" s="35"/>
      <c r="E104" s="35"/>
      <c r="F104" s="35"/>
      <c r="G104" s="35"/>
      <c r="H104" s="36"/>
      <c r="J104" s="34"/>
      <c r="K104" s="35"/>
      <c r="L104" s="35"/>
      <c r="M104" s="35"/>
      <c r="N104" s="35"/>
      <c r="O104" s="35"/>
      <c r="P104" s="35"/>
      <c r="Q104" s="36"/>
      <c r="S104" s="34"/>
      <c r="T104" s="35"/>
      <c r="U104" s="35"/>
      <c r="V104" s="35"/>
      <c r="W104" s="35"/>
      <c r="X104" s="35"/>
      <c r="Y104" s="36"/>
    </row>
    <row r="105" spans="2:25" ht="21" customHeight="1" x14ac:dyDescent="0.25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5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5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5">
      <c r="B108" s="37"/>
      <c r="C108" s="38"/>
      <c r="D108" s="38"/>
      <c r="E108" s="38"/>
      <c r="F108" s="38"/>
      <c r="G108" s="38"/>
      <c r="H108" s="39"/>
      <c r="J108" s="37"/>
      <c r="K108" s="38"/>
      <c r="L108" s="38"/>
      <c r="M108" s="38"/>
      <c r="N108" s="38"/>
      <c r="O108" s="38"/>
      <c r="P108" s="38"/>
      <c r="Q108" s="39"/>
      <c r="S108" s="37"/>
      <c r="T108" s="38"/>
      <c r="U108" s="38"/>
      <c r="V108" s="38"/>
      <c r="W108" s="38"/>
      <c r="X108" s="38"/>
      <c r="Y108" s="39"/>
    </row>
    <row r="109" spans="2:25" x14ac:dyDescent="0.25">
      <c r="B109" s="37"/>
      <c r="C109" s="38"/>
      <c r="D109" s="38"/>
      <c r="E109" s="38"/>
      <c r="F109" s="38"/>
      <c r="G109" s="38"/>
      <c r="H109" s="39"/>
      <c r="J109" s="37"/>
      <c r="K109" s="38"/>
      <c r="L109" s="38"/>
      <c r="M109" s="38"/>
      <c r="N109" s="38"/>
      <c r="O109" s="38"/>
      <c r="P109" s="38"/>
      <c r="Q109" s="39"/>
      <c r="S109" s="37"/>
      <c r="T109" s="38"/>
      <c r="U109" s="38"/>
      <c r="V109" s="38"/>
      <c r="W109" s="38"/>
      <c r="X109" s="38"/>
      <c r="Y109" s="39"/>
    </row>
    <row r="110" spans="2:25" x14ac:dyDescent="0.25">
      <c r="B110" s="37"/>
      <c r="C110" s="38"/>
      <c r="D110" s="38"/>
      <c r="E110" s="38"/>
      <c r="F110" s="38"/>
      <c r="G110" s="38"/>
      <c r="H110" s="39"/>
      <c r="J110" s="37"/>
      <c r="K110" s="38"/>
      <c r="L110" s="38"/>
      <c r="M110" s="38"/>
      <c r="N110" s="38"/>
      <c r="O110" s="38"/>
      <c r="P110" s="38"/>
      <c r="Q110" s="39"/>
      <c r="S110" s="37"/>
      <c r="T110" s="38"/>
      <c r="U110" s="38"/>
      <c r="V110" s="38"/>
      <c r="W110" s="38"/>
      <c r="X110" s="38"/>
      <c r="Y110" s="39"/>
    </row>
    <row r="111" spans="2:25" ht="21" customHeight="1" x14ac:dyDescent="0.25">
      <c r="B111" s="37"/>
      <c r="C111" s="38"/>
      <c r="D111" s="38"/>
      <c r="E111" s="38"/>
      <c r="F111" s="38"/>
      <c r="G111" s="38"/>
      <c r="H111" s="39"/>
      <c r="J111" s="37"/>
      <c r="K111" s="38"/>
      <c r="L111" s="38"/>
      <c r="M111" s="38"/>
      <c r="N111" s="38"/>
      <c r="O111" s="38"/>
      <c r="P111" s="38"/>
      <c r="Q111" s="39"/>
      <c r="S111" s="37"/>
      <c r="T111" s="38"/>
      <c r="U111" s="38"/>
      <c r="V111" s="38"/>
      <c r="W111" s="38"/>
      <c r="X111" s="38"/>
      <c r="Y111" s="39"/>
    </row>
    <row r="112" spans="2:25" ht="21" customHeight="1" x14ac:dyDescent="0.25">
      <c r="B112" s="37"/>
      <c r="C112" s="38"/>
      <c r="D112" s="38"/>
      <c r="E112" s="38"/>
      <c r="F112" s="38"/>
      <c r="G112" s="38"/>
      <c r="H112" s="39"/>
      <c r="J112" s="37"/>
      <c r="K112" s="38"/>
      <c r="L112" s="38"/>
      <c r="M112" s="38"/>
      <c r="N112" s="38"/>
      <c r="O112" s="38"/>
      <c r="P112" s="38"/>
      <c r="Q112" s="39"/>
      <c r="S112" s="37"/>
      <c r="T112" s="38"/>
      <c r="U112" s="38"/>
      <c r="V112" s="38"/>
      <c r="W112" s="38"/>
      <c r="X112" s="38"/>
      <c r="Y112" s="39"/>
    </row>
    <row r="113" spans="2:25" ht="21" customHeight="1" x14ac:dyDescent="0.25">
      <c r="B113" s="40"/>
      <c r="C113" s="41"/>
      <c r="D113" s="41"/>
      <c r="E113" s="41"/>
      <c r="F113" s="41"/>
      <c r="G113" s="41"/>
      <c r="H113" s="42"/>
      <c r="J113" s="40"/>
      <c r="K113" s="41"/>
      <c r="L113" s="41"/>
      <c r="M113" s="41"/>
      <c r="N113" s="41"/>
      <c r="O113" s="41"/>
      <c r="P113" s="41"/>
      <c r="Q113" s="42"/>
      <c r="S113" s="40"/>
      <c r="T113" s="41"/>
      <c r="U113" s="41"/>
      <c r="V113" s="41"/>
      <c r="W113" s="41"/>
      <c r="X113" s="41"/>
      <c r="Y113" s="42"/>
    </row>
    <row r="114" spans="2:25" ht="48" customHeight="1" x14ac:dyDescent="0.25">
      <c r="B114" s="43"/>
      <c r="C114" s="44"/>
      <c r="D114" s="44"/>
      <c r="E114" s="44"/>
      <c r="F114" s="44"/>
      <c r="G114" s="44"/>
      <c r="H114" s="45"/>
      <c r="J114" s="49"/>
      <c r="K114" s="50"/>
      <c r="L114" s="50"/>
      <c r="M114" s="50"/>
      <c r="N114" s="50"/>
      <c r="O114" s="50"/>
      <c r="P114" s="50"/>
      <c r="Q114" s="51"/>
      <c r="S114" s="43"/>
      <c r="T114" s="44"/>
      <c r="U114" s="44"/>
      <c r="V114" s="44"/>
      <c r="W114" s="44"/>
      <c r="X114" s="44"/>
      <c r="Y114" s="45"/>
    </row>
    <row r="115" spans="2:25" ht="48" customHeight="1" x14ac:dyDescent="0.25">
      <c r="B115" s="46"/>
      <c r="C115" s="47"/>
      <c r="D115" s="47"/>
      <c r="E115" s="47"/>
      <c r="F115" s="47"/>
      <c r="G115" s="47"/>
      <c r="H115" s="48"/>
      <c r="J115" s="52"/>
      <c r="K115" s="53"/>
      <c r="L115" s="53"/>
      <c r="M115" s="53"/>
      <c r="N115" s="53"/>
      <c r="O115" s="53"/>
      <c r="P115" s="53"/>
      <c r="Q115" s="54"/>
      <c r="S115" s="46"/>
      <c r="T115" s="47"/>
      <c r="U115" s="47"/>
      <c r="V115" s="47"/>
      <c r="W115" s="47"/>
      <c r="X115" s="47"/>
      <c r="Y115" s="48"/>
    </row>
    <row r="116" spans="2:25" ht="24" customHeight="1" x14ac:dyDescent="0.25"/>
    <row r="118" spans="2:25" x14ac:dyDescent="0.25">
      <c r="E118" s="12" t="s">
        <v>28</v>
      </c>
      <c r="F118" s="31"/>
      <c r="G118" s="31"/>
      <c r="H118" s="31"/>
      <c r="I118" s="31"/>
      <c r="J118" s="31"/>
      <c r="Q118" s="12" t="s">
        <v>29</v>
      </c>
      <c r="R118" s="31"/>
      <c r="S118" s="31"/>
      <c r="T118" s="31"/>
      <c r="U118" s="31"/>
      <c r="V118" s="31"/>
      <c r="W118" s="31"/>
    </row>
    <row r="119" spans="2:25" ht="23.25" x14ac:dyDescent="0.25">
      <c r="E119" s="12" t="s">
        <v>30</v>
      </c>
      <c r="F119" s="32"/>
      <c r="G119" s="32"/>
      <c r="H119" s="32"/>
      <c r="I119" s="32"/>
      <c r="J119" s="32"/>
      <c r="K119" s="2" t="s">
        <v>31</v>
      </c>
      <c r="Q119" s="12" t="s">
        <v>30</v>
      </c>
      <c r="R119" s="31"/>
      <c r="S119" s="31"/>
      <c r="T119" s="31"/>
      <c r="U119" s="31"/>
      <c r="V119" s="31"/>
      <c r="W119" s="31"/>
      <c r="X119" s="2" t="s">
        <v>31</v>
      </c>
    </row>
    <row r="120" spans="2:25" ht="23.25" x14ac:dyDescent="0.25">
      <c r="E120" s="12" t="s">
        <v>32</v>
      </c>
      <c r="F120" s="32"/>
      <c r="G120" s="32"/>
      <c r="H120" s="32"/>
      <c r="I120" s="32"/>
      <c r="J120" s="32"/>
      <c r="Q120" s="33"/>
      <c r="R120" s="33"/>
      <c r="S120" s="33"/>
      <c r="T120" s="33"/>
      <c r="U120" s="33"/>
      <c r="V120" s="33"/>
      <c r="W120" s="33"/>
      <c r="X120" s="33"/>
    </row>
    <row r="121" spans="2:25" ht="23.25" x14ac:dyDescent="0.25">
      <c r="E121" s="12" t="s">
        <v>33</v>
      </c>
      <c r="F121" s="28"/>
      <c r="G121" s="28"/>
      <c r="H121" s="28"/>
      <c r="I121" s="28"/>
      <c r="J121" s="28"/>
      <c r="Q121" s="12" t="s">
        <v>33</v>
      </c>
      <c r="R121" s="29"/>
      <c r="S121" s="29"/>
      <c r="T121" s="29"/>
      <c r="U121" s="29"/>
      <c r="V121" s="29"/>
      <c r="W121" s="29"/>
    </row>
    <row r="122" spans="2:25" ht="23.25" x14ac:dyDescent="0.25">
      <c r="E122" s="12" t="s">
        <v>34</v>
      </c>
      <c r="F122" s="30"/>
      <c r="G122" s="30"/>
      <c r="H122" s="30"/>
      <c r="I122" s="30"/>
      <c r="J122" s="30"/>
    </row>
  </sheetData>
  <protectedRanges>
    <protectedRange sqref="M7 H8 V13 X20 B40:Z44 B46:Z50 B52:Z56 B61:Z66 B70 B78 B88 J78 J88 S78 S88 B91 B101 J91 J101 S91 S101 B104 B114 J104 J114 S104 S114 R118:R119 Q120 R121 F118:F122 K23:S34 K20:S21" name="ช่วง1"/>
  </protectedRanges>
  <mergeCells count="257">
    <mergeCell ref="B34:G34"/>
    <mergeCell ref="H34:J34"/>
    <mergeCell ref="K34:M34"/>
    <mergeCell ref="N34:P34"/>
    <mergeCell ref="Q34:S34"/>
    <mergeCell ref="B33:G33"/>
    <mergeCell ref="B43:L43"/>
    <mergeCell ref="M43:X43"/>
    <mergeCell ref="K33:M33"/>
    <mergeCell ref="Q33:S33"/>
    <mergeCell ref="T31:U31"/>
    <mergeCell ref="T32:U32"/>
    <mergeCell ref="V31:W31"/>
    <mergeCell ref="V32:W32"/>
    <mergeCell ref="B32:G32"/>
    <mergeCell ref="B31:G31"/>
    <mergeCell ref="H31:J31"/>
    <mergeCell ref="H32:J32"/>
    <mergeCell ref="K31:M31"/>
    <mergeCell ref="K32:M32"/>
    <mergeCell ref="N31:P31"/>
    <mergeCell ref="N32:P32"/>
    <mergeCell ref="Q31:S31"/>
    <mergeCell ref="Q32:S32"/>
    <mergeCell ref="B65:G65"/>
    <mergeCell ref="H65:P65"/>
    <mergeCell ref="Q65:X65"/>
    <mergeCell ref="Y65:Z65"/>
    <mergeCell ref="A1:Z1"/>
    <mergeCell ref="J2:Q2"/>
    <mergeCell ref="A3:Z3"/>
    <mergeCell ref="A4:Z4"/>
    <mergeCell ref="M7:P7"/>
    <mergeCell ref="A10:A11"/>
    <mergeCell ref="A19:Z19"/>
    <mergeCell ref="B20:G20"/>
    <mergeCell ref="H20:J20"/>
    <mergeCell ref="K20:M20"/>
    <mergeCell ref="N20:P20"/>
    <mergeCell ref="Q20:S20"/>
    <mergeCell ref="T20:U20"/>
    <mergeCell ref="V20:W20"/>
    <mergeCell ref="H8:J8"/>
    <mergeCell ref="B10:J11"/>
    <mergeCell ref="K10:R10"/>
    <mergeCell ref="S10:Z10"/>
    <mergeCell ref="K11:M11"/>
    <mergeCell ref="N11:P11"/>
    <mergeCell ref="A14:P14"/>
    <mergeCell ref="Q14:R14"/>
    <mergeCell ref="S14:U14"/>
    <mergeCell ref="V14:X14"/>
    <mergeCell ref="Y14:Z14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Y13:Z13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V23:W23"/>
    <mergeCell ref="B24:G24"/>
    <mergeCell ref="H24:J24"/>
    <mergeCell ref="K24:M24"/>
    <mergeCell ref="N24:P24"/>
    <mergeCell ref="Q24:S24"/>
    <mergeCell ref="T24:U24"/>
    <mergeCell ref="V24:W24"/>
    <mergeCell ref="H23:J23"/>
    <mergeCell ref="K23:M23"/>
    <mergeCell ref="N23:P23"/>
    <mergeCell ref="Q23:S23"/>
    <mergeCell ref="T23:U23"/>
    <mergeCell ref="B23:G23"/>
    <mergeCell ref="V21:W21"/>
    <mergeCell ref="B22:G22"/>
    <mergeCell ref="H22:J22"/>
    <mergeCell ref="K22:M22"/>
    <mergeCell ref="N22:P22"/>
    <mergeCell ref="Q22:S22"/>
    <mergeCell ref="T22:U22"/>
    <mergeCell ref="V22:W22"/>
    <mergeCell ref="B21:G21"/>
    <mergeCell ref="H21:J21"/>
    <mergeCell ref="K21:M21"/>
    <mergeCell ref="N21:P21"/>
    <mergeCell ref="Q21:S21"/>
    <mergeCell ref="B30:G30"/>
    <mergeCell ref="B29:G29"/>
    <mergeCell ref="B28:G28"/>
    <mergeCell ref="B27:G27"/>
    <mergeCell ref="B26:G26"/>
    <mergeCell ref="B25:G25"/>
    <mergeCell ref="H33:J33"/>
    <mergeCell ref="H30:J30"/>
    <mergeCell ref="H29:J29"/>
    <mergeCell ref="H28:J28"/>
    <mergeCell ref="H27:J27"/>
    <mergeCell ref="H26:J26"/>
    <mergeCell ref="H25:J25"/>
    <mergeCell ref="Y43:Z43"/>
    <mergeCell ref="B44:L44"/>
    <mergeCell ref="Y44:Z44"/>
    <mergeCell ref="X35:Z35"/>
    <mergeCell ref="A36:Z36"/>
    <mergeCell ref="B38:L38"/>
    <mergeCell ref="M38:X38"/>
    <mergeCell ref="Y38:Z38"/>
    <mergeCell ref="A39:Z39"/>
    <mergeCell ref="B40:L40"/>
    <mergeCell ref="M40:X40"/>
    <mergeCell ref="Y40:Z40"/>
    <mergeCell ref="B41:L41"/>
    <mergeCell ref="M41:X41"/>
    <mergeCell ref="Y41:Z41"/>
    <mergeCell ref="B42:L42"/>
    <mergeCell ref="M42:X42"/>
    <mergeCell ref="Y42:Z42"/>
    <mergeCell ref="A35:S35"/>
    <mergeCell ref="T35:U35"/>
    <mergeCell ref="V35:W35"/>
    <mergeCell ref="M44:X44"/>
    <mergeCell ref="B48:L48"/>
    <mergeCell ref="M48:X48"/>
    <mergeCell ref="Y48:Z48"/>
    <mergeCell ref="B49:L49"/>
    <mergeCell ref="M49:X49"/>
    <mergeCell ref="Y49:Z49"/>
    <mergeCell ref="A45:Z45"/>
    <mergeCell ref="B46:L46"/>
    <mergeCell ref="M46:X46"/>
    <mergeCell ref="Y46:Z46"/>
    <mergeCell ref="B47:L47"/>
    <mergeCell ref="M47:X47"/>
    <mergeCell ref="Y47:Z47"/>
    <mergeCell ref="B53:L53"/>
    <mergeCell ref="M53:X53"/>
    <mergeCell ref="Y53:Z53"/>
    <mergeCell ref="B54:L54"/>
    <mergeCell ref="M54:X54"/>
    <mergeCell ref="Y54:Z54"/>
    <mergeCell ref="B50:L50"/>
    <mergeCell ref="M50:X50"/>
    <mergeCell ref="Y50:Z50"/>
    <mergeCell ref="A51:Z51"/>
    <mergeCell ref="B52:L52"/>
    <mergeCell ref="M52:X52"/>
    <mergeCell ref="Y52:Z52"/>
    <mergeCell ref="B60:G60"/>
    <mergeCell ref="H60:P60"/>
    <mergeCell ref="Q60:X60"/>
    <mergeCell ref="Y60:Z60"/>
    <mergeCell ref="B61:G61"/>
    <mergeCell ref="H61:P61"/>
    <mergeCell ref="Q61:X61"/>
    <mergeCell ref="Y61:Z61"/>
    <mergeCell ref="B55:L55"/>
    <mergeCell ref="M55:X55"/>
    <mergeCell ref="Y55:Z55"/>
    <mergeCell ref="B56:L56"/>
    <mergeCell ref="M56:X56"/>
    <mergeCell ref="Y56:Z56"/>
    <mergeCell ref="B64:G64"/>
    <mergeCell ref="H64:P64"/>
    <mergeCell ref="Q64:X64"/>
    <mergeCell ref="Y64:Z64"/>
    <mergeCell ref="B62:G62"/>
    <mergeCell ref="H62:P62"/>
    <mergeCell ref="Q62:X62"/>
    <mergeCell ref="Y62:Z62"/>
    <mergeCell ref="B63:G63"/>
    <mergeCell ref="H63:P63"/>
    <mergeCell ref="Q63:X63"/>
    <mergeCell ref="Y63:Z63"/>
    <mergeCell ref="B78:H87"/>
    <mergeCell ref="J78:Q87"/>
    <mergeCell ref="S78:Y87"/>
    <mergeCell ref="B88:H89"/>
    <mergeCell ref="J88:Q89"/>
    <mergeCell ref="S88:Y89"/>
    <mergeCell ref="B66:G66"/>
    <mergeCell ref="H66:P66"/>
    <mergeCell ref="Q66:X66"/>
    <mergeCell ref="Y66:Z66"/>
    <mergeCell ref="B70:Y74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  <mergeCell ref="K30:M30"/>
    <mergeCell ref="K29:M29"/>
    <mergeCell ref="K28:M28"/>
    <mergeCell ref="K27:M27"/>
    <mergeCell ref="K26:M26"/>
    <mergeCell ref="K25:M25"/>
    <mergeCell ref="N33:P33"/>
    <mergeCell ref="N30:P30"/>
    <mergeCell ref="N29:P29"/>
    <mergeCell ref="N28:P28"/>
    <mergeCell ref="N27:P27"/>
    <mergeCell ref="N26:P26"/>
    <mergeCell ref="N25:P25"/>
    <mergeCell ref="Q30:S30"/>
    <mergeCell ref="Q29:S29"/>
    <mergeCell ref="Q28:S28"/>
    <mergeCell ref="Q27:S27"/>
    <mergeCell ref="Q26:S26"/>
    <mergeCell ref="Q25:S25"/>
    <mergeCell ref="X20:Z34"/>
    <mergeCell ref="T33:U33"/>
    <mergeCell ref="T30:U30"/>
    <mergeCell ref="T29:U29"/>
    <mergeCell ref="T28:U28"/>
    <mergeCell ref="T27:U27"/>
    <mergeCell ref="T26:U26"/>
    <mergeCell ref="T25:U25"/>
    <mergeCell ref="V33:W33"/>
    <mergeCell ref="V30:W30"/>
    <mergeCell ref="V29:W29"/>
    <mergeCell ref="V28:W28"/>
    <mergeCell ref="V27:W27"/>
    <mergeCell ref="V26:W26"/>
    <mergeCell ref="V25:W25"/>
    <mergeCell ref="T34:U34"/>
    <mergeCell ref="V34:W34"/>
    <mergeCell ref="T21:U21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5338FFF5-BC7C-4121-AEF9-0C71A8A0B96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24EA2E5-657F-43AB-B83A-5165584F4E9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24:S24 R34:S34 O24:P24 L24:M24 O22:P22 L34:M34 O34:P34 R22:S22 L22:M22 K22:K34 K20:S20 N22:N34 Q22:Q34" xr:uid="{04EC931E-7254-4393-B939-C001F398CA4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CE3BD4C-DDF4-4CC3-97A2-5F623686E30C}">
          <x14:formula1>
            <xm:f>LIST!$G$2:$G$10</xm:f>
          </x14:formula1>
          <xm:sqref>B61:B66 C61:G64 C66:G66</xm:sqref>
        </x14:dataValidation>
        <x14:dataValidation type="list" allowBlank="1" showInputMessage="1" showErrorMessage="1" error="กรุณาเลือกข้อมูลตามที่กำหนดให้" xr:uid="{2B34C995-23E2-42C5-BC00-956D3F866072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4D255711-19EF-4B4F-B9B7-09C39C71A0FC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B561003B-BB1B-476D-8BC4-57403D870364}">
          <x14:formula1>
            <xm:f>LIST!$E$2:$E$9</xm:f>
          </x14:formula1>
          <xm:sqref>B52:L56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3F9C1-0D92-4B21-A360-E08EC665CDFC}">
  <sheetPr>
    <tabColor theme="6" tint="0.39997558519241921"/>
  </sheetPr>
  <dimension ref="A1:Z122"/>
  <sheetViews>
    <sheetView view="pageBreakPreview" topLeftCell="A68" zoomScaleNormal="85" zoomScaleSheetLayoutView="100" workbookViewId="0">
      <selection activeCell="O8" sqref="O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9" t="s">
        <v>67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21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139" t="s">
        <v>68</v>
      </c>
      <c r="K2" s="139"/>
      <c r="L2" s="139"/>
      <c r="M2" s="139"/>
      <c r="N2" s="139"/>
      <c r="O2" s="139"/>
      <c r="P2" s="139"/>
      <c r="Q2" s="139"/>
      <c r="R2" s="27"/>
      <c r="S2" s="27"/>
      <c r="T2" s="27"/>
      <c r="U2" s="27"/>
      <c r="V2" s="27"/>
      <c r="W2" s="27"/>
      <c r="X2" s="27"/>
      <c r="Y2" s="27"/>
      <c r="Z2" s="27"/>
    </row>
    <row r="3" spans="1:26" ht="21" customHeight="1" x14ac:dyDescent="0.25">
      <c r="A3" s="140" t="s">
        <v>94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21" customHeight="1" x14ac:dyDescent="0.25">
      <c r="A4" s="139" t="s">
        <v>70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69</v>
      </c>
      <c r="L7" s="6"/>
      <c r="M7" s="141"/>
      <c r="N7" s="142"/>
      <c r="O7" s="142"/>
      <c r="P7" s="143"/>
    </row>
    <row r="8" spans="1:26" ht="21" customHeight="1" x14ac:dyDescent="0.25">
      <c r="A8" s="5" t="s">
        <v>14</v>
      </c>
      <c r="G8" s="6"/>
      <c r="H8" s="141"/>
      <c r="I8" s="142"/>
      <c r="J8" s="143"/>
    </row>
    <row r="9" spans="1:26" ht="10.15" customHeight="1" x14ac:dyDescent="0.25"/>
    <row r="10" spans="1:26" s="4" customFormat="1" ht="30" customHeight="1" x14ac:dyDescent="0.25">
      <c r="A10" s="79" t="s">
        <v>5</v>
      </c>
      <c r="B10" s="79" t="s">
        <v>10</v>
      </c>
      <c r="C10" s="79"/>
      <c r="D10" s="79"/>
      <c r="E10" s="79"/>
      <c r="F10" s="79"/>
      <c r="G10" s="79"/>
      <c r="H10" s="79"/>
      <c r="I10" s="79"/>
      <c r="J10" s="79"/>
      <c r="K10" s="79" t="s">
        <v>11</v>
      </c>
      <c r="L10" s="79"/>
      <c r="M10" s="79"/>
      <c r="N10" s="79"/>
      <c r="O10" s="79"/>
      <c r="P10" s="79"/>
      <c r="Q10" s="79"/>
      <c r="R10" s="79"/>
      <c r="S10" s="79" t="s">
        <v>4</v>
      </c>
      <c r="T10" s="79"/>
      <c r="U10" s="79"/>
      <c r="V10" s="79"/>
      <c r="W10" s="79"/>
      <c r="X10" s="79"/>
      <c r="Y10" s="79"/>
      <c r="Z10" s="79"/>
    </row>
    <row r="11" spans="1:26" s="4" customFormat="1" ht="30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 t="s">
        <v>1</v>
      </c>
      <c r="L11" s="79"/>
      <c r="M11" s="79"/>
      <c r="N11" s="79" t="s">
        <v>2</v>
      </c>
      <c r="O11" s="79"/>
      <c r="P11" s="79"/>
      <c r="Q11" s="79" t="s">
        <v>3</v>
      </c>
      <c r="R11" s="79"/>
      <c r="S11" s="79" t="s">
        <v>1</v>
      </c>
      <c r="T11" s="79"/>
      <c r="U11" s="79"/>
      <c r="V11" s="79" t="s">
        <v>2</v>
      </c>
      <c r="W11" s="79"/>
      <c r="X11" s="79"/>
      <c r="Y11" s="79" t="s">
        <v>3</v>
      </c>
      <c r="Z11" s="79"/>
    </row>
    <row r="12" spans="1:26" ht="24" customHeight="1" x14ac:dyDescent="0.25">
      <c r="A12" s="124" t="s">
        <v>97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6"/>
    </row>
    <row r="13" spans="1:26" ht="24" customHeight="1" x14ac:dyDescent="0.25">
      <c r="A13" s="14">
        <v>1</v>
      </c>
      <c r="B13" s="127" t="s">
        <v>71</v>
      </c>
      <c r="C13" s="127"/>
      <c r="D13" s="127"/>
      <c r="E13" s="127"/>
      <c r="F13" s="127"/>
      <c r="G13" s="127"/>
      <c r="H13" s="127"/>
      <c r="I13" s="127"/>
      <c r="J13" s="127"/>
      <c r="K13" s="128">
        <v>350000</v>
      </c>
      <c r="L13" s="128"/>
      <c r="M13" s="128"/>
      <c r="N13" s="129">
        <f>Q34</f>
        <v>0</v>
      </c>
      <c r="O13" s="129"/>
      <c r="P13" s="129"/>
      <c r="Q13" s="130">
        <f>V35</f>
        <v>0</v>
      </c>
      <c r="R13" s="130"/>
      <c r="S13" s="131">
        <v>1088500</v>
      </c>
      <c r="T13" s="132"/>
      <c r="U13" s="133"/>
      <c r="V13" s="134"/>
      <c r="W13" s="135"/>
      <c r="X13" s="136"/>
      <c r="Y13" s="137">
        <f>V13/S13*100</f>
        <v>0</v>
      </c>
      <c r="Z13" s="138"/>
    </row>
    <row r="14" spans="1:26" s="4" customFormat="1" ht="24" customHeight="1" x14ac:dyDescent="0.25">
      <c r="A14" s="117" t="s">
        <v>15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9"/>
      <c r="Q14" s="120">
        <f>V35</f>
        <v>0</v>
      </c>
      <c r="R14" s="120"/>
      <c r="S14" s="121">
        <f>SUM(S13)</f>
        <v>1088500</v>
      </c>
      <c r="T14" s="121"/>
      <c r="U14" s="121"/>
      <c r="V14" s="121">
        <f>SUM(V13)</f>
        <v>0</v>
      </c>
      <c r="W14" s="121"/>
      <c r="X14" s="121"/>
      <c r="Y14" s="122">
        <f>V14/S14*100</f>
        <v>0</v>
      </c>
      <c r="Z14" s="122"/>
    </row>
    <row r="15" spans="1:26" ht="9.9499999999999993" customHeight="1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23" t="s">
        <v>5</v>
      </c>
      <c r="B18" s="115" t="s">
        <v>12</v>
      </c>
      <c r="C18" s="115"/>
      <c r="D18" s="115"/>
      <c r="E18" s="115"/>
      <c r="F18" s="115"/>
      <c r="G18" s="115"/>
      <c r="H18" s="115" t="s">
        <v>16</v>
      </c>
      <c r="I18" s="115"/>
      <c r="J18" s="115"/>
      <c r="K18" s="115" t="s">
        <v>13</v>
      </c>
      <c r="L18" s="115"/>
      <c r="M18" s="115"/>
      <c r="N18" s="115" t="s">
        <v>17</v>
      </c>
      <c r="O18" s="115"/>
      <c r="P18" s="115"/>
      <c r="Q18" s="115" t="s">
        <v>18</v>
      </c>
      <c r="R18" s="115"/>
      <c r="S18" s="115"/>
      <c r="T18" s="115" t="s">
        <v>19</v>
      </c>
      <c r="U18" s="115"/>
      <c r="V18" s="113" t="s">
        <v>7</v>
      </c>
      <c r="W18" s="113"/>
      <c r="X18" s="115" t="s">
        <v>8</v>
      </c>
      <c r="Y18" s="115"/>
      <c r="Z18" s="115"/>
    </row>
    <row r="19" spans="1:26" ht="24" customHeight="1" x14ac:dyDescent="0.25">
      <c r="A19" s="116" t="s">
        <v>110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s="21" customFormat="1" ht="24" customHeight="1" x14ac:dyDescent="0.25">
      <c r="A20" s="26" t="s">
        <v>72</v>
      </c>
      <c r="B20" s="96" t="s">
        <v>100</v>
      </c>
      <c r="C20" s="96"/>
      <c r="D20" s="96"/>
      <c r="E20" s="96"/>
      <c r="F20" s="96"/>
      <c r="G20" s="96"/>
      <c r="H20" s="97">
        <v>1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8">
        <v>5</v>
      </c>
      <c r="U20" s="98"/>
      <c r="V20" s="95">
        <f>(T20*((K20*0)+(N20*50)+(Q20*100)))/(H20*100)</f>
        <v>0</v>
      </c>
      <c r="W20" s="95"/>
      <c r="X20" s="99"/>
      <c r="Y20" s="99"/>
      <c r="Z20" s="99"/>
    </row>
    <row r="21" spans="1:26" s="20" customFormat="1" ht="24" customHeight="1" x14ac:dyDescent="0.25">
      <c r="A21" s="24" t="s">
        <v>73</v>
      </c>
      <c r="B21" s="100" t="s">
        <v>101</v>
      </c>
      <c r="C21" s="100"/>
      <c r="D21" s="100"/>
      <c r="E21" s="100"/>
      <c r="F21" s="100"/>
      <c r="G21" s="100"/>
      <c r="H21" s="106">
        <v>1</v>
      </c>
      <c r="I21" s="106"/>
      <c r="J21" s="106"/>
      <c r="K21" s="110" t="str">
        <f>IF(K25=$H$25,"1",IF(K25&lt;$H$25,"0"))</f>
        <v>0</v>
      </c>
      <c r="L21" s="111"/>
      <c r="M21" s="111"/>
      <c r="N21" s="110" t="str">
        <f>IF(N25=$H$25,"1",IF(N25&lt;$H$25,"0"))</f>
        <v>0</v>
      </c>
      <c r="O21" s="111"/>
      <c r="P21" s="111"/>
      <c r="Q21" s="110" t="str">
        <f>IF(Q25=$H$25,"1",IF(Q25&lt;$H$25,"0"))</f>
        <v>0</v>
      </c>
      <c r="R21" s="111"/>
      <c r="S21" s="111"/>
      <c r="T21" s="108">
        <v>20</v>
      </c>
      <c r="U21" s="108"/>
      <c r="V21" s="109">
        <f>SUM(V22:W25)</f>
        <v>0</v>
      </c>
      <c r="W21" s="109"/>
      <c r="X21" s="99"/>
      <c r="Y21" s="99"/>
      <c r="Z21" s="99"/>
    </row>
    <row r="22" spans="1:26" s="22" customFormat="1" ht="24" customHeight="1" x14ac:dyDescent="0.25">
      <c r="A22" s="25" t="s">
        <v>74</v>
      </c>
      <c r="B22" s="112" t="s">
        <v>102</v>
      </c>
      <c r="C22" s="112"/>
      <c r="D22" s="112"/>
      <c r="E22" s="112"/>
      <c r="F22" s="112"/>
      <c r="G22" s="112"/>
      <c r="H22" s="103">
        <v>1</v>
      </c>
      <c r="I22" s="103"/>
      <c r="J22" s="103"/>
      <c r="K22" s="114"/>
      <c r="L22" s="114"/>
      <c r="M22" s="114"/>
      <c r="N22" s="114"/>
      <c r="O22" s="114"/>
      <c r="P22" s="114"/>
      <c r="Q22" s="114"/>
      <c r="R22" s="114"/>
      <c r="S22" s="114"/>
      <c r="T22" s="104">
        <v>5</v>
      </c>
      <c r="U22" s="104"/>
      <c r="V22" s="101">
        <f>(T22*((K22*0)+(N22*50)+(Q22*100)))/(H22*100)</f>
        <v>0</v>
      </c>
      <c r="W22" s="101"/>
      <c r="X22" s="99"/>
      <c r="Y22" s="99"/>
      <c r="Z22" s="99"/>
    </row>
    <row r="23" spans="1:26" s="22" customFormat="1" ht="24" customHeight="1" x14ac:dyDescent="0.25">
      <c r="A23" s="25" t="s">
        <v>75</v>
      </c>
      <c r="B23" s="102" t="s">
        <v>103</v>
      </c>
      <c r="C23" s="102"/>
      <c r="D23" s="102"/>
      <c r="E23" s="102"/>
      <c r="F23" s="102"/>
      <c r="G23" s="102"/>
      <c r="H23" s="103">
        <v>1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>
        <v>5</v>
      </c>
      <c r="U23" s="104"/>
      <c r="V23" s="101">
        <f>(T23*((K23*0)+(N23*50)+(Q23*100)))/(H23*100)</f>
        <v>0</v>
      </c>
      <c r="W23" s="101"/>
      <c r="X23" s="99"/>
      <c r="Y23" s="99"/>
      <c r="Z23" s="99"/>
    </row>
    <row r="24" spans="1:26" s="22" customFormat="1" ht="24" customHeight="1" x14ac:dyDescent="0.25">
      <c r="A24" s="25" t="s">
        <v>76</v>
      </c>
      <c r="B24" s="102" t="s">
        <v>104</v>
      </c>
      <c r="C24" s="102"/>
      <c r="D24" s="102"/>
      <c r="E24" s="102"/>
      <c r="F24" s="102"/>
      <c r="G24" s="102"/>
      <c r="H24" s="103">
        <v>1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4">
        <v>5</v>
      </c>
      <c r="U24" s="104"/>
      <c r="V24" s="101">
        <f>(T24*((K24*0)+(N24*50)+(Q24*100)))/(H24*100)</f>
        <v>0</v>
      </c>
      <c r="W24" s="101"/>
      <c r="X24" s="99"/>
      <c r="Y24" s="99"/>
      <c r="Z24" s="99"/>
    </row>
    <row r="25" spans="1:26" s="22" customFormat="1" ht="24" customHeight="1" x14ac:dyDescent="0.25">
      <c r="A25" s="25" t="s">
        <v>77</v>
      </c>
      <c r="B25" s="102" t="s">
        <v>85</v>
      </c>
      <c r="C25" s="102"/>
      <c r="D25" s="102"/>
      <c r="E25" s="102"/>
      <c r="F25" s="102"/>
      <c r="G25" s="102"/>
      <c r="H25" s="103">
        <f>$K$13</f>
        <v>350000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4">
        <v>5</v>
      </c>
      <c r="U25" s="104"/>
      <c r="V25" s="101">
        <f>(T25*((K25*0)+(N25*50)+(Q25*100)))/(H25*100)</f>
        <v>0</v>
      </c>
      <c r="W25" s="101"/>
      <c r="X25" s="99"/>
      <c r="Y25" s="99"/>
      <c r="Z25" s="99"/>
    </row>
    <row r="26" spans="1:26" s="20" customFormat="1" ht="24" customHeight="1" x14ac:dyDescent="0.25">
      <c r="A26" s="24" t="s">
        <v>78</v>
      </c>
      <c r="B26" s="100" t="s">
        <v>105</v>
      </c>
      <c r="C26" s="100"/>
      <c r="D26" s="100"/>
      <c r="E26" s="100"/>
      <c r="F26" s="100"/>
      <c r="G26" s="100"/>
      <c r="H26" s="106">
        <f>$K$13</f>
        <v>350000</v>
      </c>
      <c r="I26" s="106"/>
      <c r="J26" s="106"/>
      <c r="K26" s="107">
        <f>K30</f>
        <v>0</v>
      </c>
      <c r="L26" s="107"/>
      <c r="M26" s="107"/>
      <c r="N26" s="107">
        <f>N30</f>
        <v>0</v>
      </c>
      <c r="O26" s="107"/>
      <c r="P26" s="107"/>
      <c r="Q26" s="107">
        <f>Q30</f>
        <v>0</v>
      </c>
      <c r="R26" s="107"/>
      <c r="S26" s="107"/>
      <c r="T26" s="108">
        <v>40</v>
      </c>
      <c r="U26" s="108"/>
      <c r="V26" s="109">
        <f>SUM(V27:W30)</f>
        <v>0</v>
      </c>
      <c r="W26" s="109"/>
      <c r="X26" s="99"/>
      <c r="Y26" s="99"/>
      <c r="Z26" s="99"/>
    </row>
    <row r="27" spans="1:26" s="22" customFormat="1" ht="24" customHeight="1" x14ac:dyDescent="0.25">
      <c r="A27" s="25" t="s">
        <v>79</v>
      </c>
      <c r="B27" s="102" t="s">
        <v>86</v>
      </c>
      <c r="C27" s="102"/>
      <c r="D27" s="102"/>
      <c r="E27" s="102"/>
      <c r="F27" s="102"/>
      <c r="G27" s="102"/>
      <c r="H27" s="103">
        <f>$K$13</f>
        <v>350000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4">
        <v>10</v>
      </c>
      <c r="U27" s="104"/>
      <c r="V27" s="101">
        <f t="shared" ref="V27:V34" si="0">(T27*((K27*0)+(N27*50)+(Q27*100)))/(H27*100)</f>
        <v>0</v>
      </c>
      <c r="W27" s="101"/>
      <c r="X27" s="99"/>
      <c r="Y27" s="99"/>
      <c r="Z27" s="99"/>
    </row>
    <row r="28" spans="1:26" s="22" customFormat="1" ht="24" customHeight="1" x14ac:dyDescent="0.25">
      <c r="A28" s="25" t="s">
        <v>80</v>
      </c>
      <c r="B28" s="105" t="s">
        <v>106</v>
      </c>
      <c r="C28" s="105"/>
      <c r="D28" s="105"/>
      <c r="E28" s="105"/>
      <c r="F28" s="105"/>
      <c r="G28" s="105"/>
      <c r="H28" s="103">
        <f t="shared" ref="H28:H30" si="1">$K$13</f>
        <v>350000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4">
        <v>10</v>
      </c>
      <c r="U28" s="104"/>
      <c r="V28" s="101">
        <f t="shared" si="0"/>
        <v>0</v>
      </c>
      <c r="W28" s="101"/>
      <c r="X28" s="99"/>
      <c r="Y28" s="99"/>
      <c r="Z28" s="99"/>
    </row>
    <row r="29" spans="1:26" s="22" customFormat="1" ht="24" customHeight="1" x14ac:dyDescent="0.25">
      <c r="A29" s="25">
        <v>3.3</v>
      </c>
      <c r="B29" s="102" t="s">
        <v>107</v>
      </c>
      <c r="C29" s="102"/>
      <c r="D29" s="102"/>
      <c r="E29" s="102"/>
      <c r="F29" s="102"/>
      <c r="G29" s="102"/>
      <c r="H29" s="103">
        <f t="shared" si="1"/>
        <v>350000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4">
        <v>10</v>
      </c>
      <c r="U29" s="104"/>
      <c r="V29" s="101">
        <f t="shared" si="0"/>
        <v>0</v>
      </c>
      <c r="W29" s="101"/>
      <c r="X29" s="99"/>
      <c r="Y29" s="99"/>
      <c r="Z29" s="99"/>
    </row>
    <row r="30" spans="1:26" s="22" customFormat="1" ht="24" customHeight="1" x14ac:dyDescent="0.25">
      <c r="A30" s="25">
        <v>3.4</v>
      </c>
      <c r="B30" s="102" t="s">
        <v>87</v>
      </c>
      <c r="C30" s="102"/>
      <c r="D30" s="102"/>
      <c r="E30" s="102"/>
      <c r="F30" s="102"/>
      <c r="G30" s="102"/>
      <c r="H30" s="103">
        <f t="shared" si="1"/>
        <v>350000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>
        <v>10</v>
      </c>
      <c r="U30" s="104"/>
      <c r="V30" s="101">
        <f t="shared" si="0"/>
        <v>0</v>
      </c>
      <c r="W30" s="101"/>
      <c r="X30" s="99"/>
      <c r="Y30" s="99"/>
      <c r="Z30" s="99"/>
    </row>
    <row r="31" spans="1:26" s="21" customFormat="1" ht="72" customHeight="1" x14ac:dyDescent="0.25">
      <c r="A31" s="26" t="s">
        <v>81</v>
      </c>
      <c r="B31" s="96" t="s">
        <v>88</v>
      </c>
      <c r="C31" s="96"/>
      <c r="D31" s="96"/>
      <c r="E31" s="96"/>
      <c r="F31" s="96"/>
      <c r="G31" s="96"/>
      <c r="H31" s="97">
        <f>$K$13</f>
        <v>350000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8">
        <v>15</v>
      </c>
      <c r="U31" s="98"/>
      <c r="V31" s="95">
        <f t="shared" si="0"/>
        <v>0</v>
      </c>
      <c r="W31" s="95"/>
      <c r="X31" s="99"/>
      <c r="Y31" s="99"/>
      <c r="Z31" s="99"/>
    </row>
    <row r="32" spans="1:26" s="21" customFormat="1" ht="48" customHeight="1" x14ac:dyDescent="0.25">
      <c r="A32" s="26" t="s">
        <v>82</v>
      </c>
      <c r="B32" s="96" t="s">
        <v>89</v>
      </c>
      <c r="C32" s="96"/>
      <c r="D32" s="96"/>
      <c r="E32" s="96"/>
      <c r="F32" s="96"/>
      <c r="G32" s="96"/>
      <c r="H32" s="97">
        <f>$K$13</f>
        <v>350000</v>
      </c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8">
        <v>10</v>
      </c>
      <c r="U32" s="98"/>
      <c r="V32" s="95">
        <f t="shared" si="0"/>
        <v>0</v>
      </c>
      <c r="W32" s="95"/>
      <c r="X32" s="99"/>
      <c r="Y32" s="99"/>
      <c r="Z32" s="99"/>
    </row>
    <row r="33" spans="1:26" s="21" customFormat="1" ht="24" customHeight="1" x14ac:dyDescent="0.25">
      <c r="A33" s="26" t="s">
        <v>83</v>
      </c>
      <c r="B33" s="96" t="s">
        <v>108</v>
      </c>
      <c r="C33" s="96"/>
      <c r="D33" s="96"/>
      <c r="E33" s="96"/>
      <c r="F33" s="96"/>
      <c r="G33" s="96"/>
      <c r="H33" s="97">
        <v>80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8">
        <v>5</v>
      </c>
      <c r="U33" s="98"/>
      <c r="V33" s="95">
        <f t="shared" si="0"/>
        <v>0</v>
      </c>
      <c r="W33" s="95"/>
      <c r="X33" s="99"/>
      <c r="Y33" s="99"/>
      <c r="Z33" s="99"/>
    </row>
    <row r="34" spans="1:26" s="21" customFormat="1" ht="24" customHeight="1" x14ac:dyDescent="0.25">
      <c r="A34" s="26" t="s">
        <v>84</v>
      </c>
      <c r="B34" s="96" t="s">
        <v>109</v>
      </c>
      <c r="C34" s="96"/>
      <c r="D34" s="96"/>
      <c r="E34" s="96"/>
      <c r="F34" s="96"/>
      <c r="G34" s="96"/>
      <c r="H34" s="97">
        <v>5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8">
        <v>5</v>
      </c>
      <c r="U34" s="98"/>
      <c r="V34" s="95">
        <f t="shared" si="0"/>
        <v>0</v>
      </c>
      <c r="W34" s="95"/>
      <c r="X34" s="99"/>
      <c r="Y34" s="99"/>
      <c r="Z34" s="99"/>
    </row>
    <row r="35" spans="1:26" ht="24" customHeight="1" x14ac:dyDescent="0.25">
      <c r="A35" s="90" t="s">
        <v>9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>
        <f>SUM(T20,T21,T26,T31,T32,T33,T34)</f>
        <v>100</v>
      </c>
      <c r="U35" s="91"/>
      <c r="V35" s="92">
        <f>SUM(V20,V21,V26,V31,V32,V33,V34)</f>
        <v>0</v>
      </c>
      <c r="W35" s="92"/>
      <c r="X35" s="93"/>
      <c r="Y35" s="93"/>
      <c r="Z35" s="93"/>
    </row>
    <row r="36" spans="1:26" ht="9.9499999999999993" customHeight="1" x14ac:dyDescent="0.2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5</v>
      </c>
      <c r="B38" s="79" t="s">
        <v>20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80" t="s">
        <v>21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2"/>
      <c r="Y38" s="83" t="s">
        <v>22</v>
      </c>
      <c r="Z38" s="83"/>
    </row>
    <row r="39" spans="1:26" ht="24" customHeight="1" x14ac:dyDescent="0.25">
      <c r="A39" s="84" t="s">
        <v>23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5" t="str">
        <f>IF(B40&lt;&gt;"","2.1.1","")</f>
        <v/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56"/>
      <c r="Z40" s="56"/>
    </row>
    <row r="41" spans="1:26" ht="48" customHeight="1" x14ac:dyDescent="0.25">
      <c r="A41" s="15" t="str">
        <f>IF(B41&lt;&gt;"","2.1.2","")</f>
        <v/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56"/>
      <c r="Z41" s="56"/>
    </row>
    <row r="42" spans="1:26" ht="48" customHeight="1" x14ac:dyDescent="0.25">
      <c r="A42" s="15" t="str">
        <f>IF(B42&lt;&gt;"","2.1.3","")</f>
        <v/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56"/>
      <c r="Z42" s="56"/>
    </row>
    <row r="43" spans="1:26" ht="48" customHeight="1" x14ac:dyDescent="0.25">
      <c r="A43" s="15" t="str">
        <f>IF(B43&lt;&gt;"","2.1.4","")</f>
        <v/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3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5"/>
      <c r="Y43" s="56"/>
      <c r="Z43" s="56"/>
    </row>
    <row r="44" spans="1:26" ht="48" customHeight="1" x14ac:dyDescent="0.25">
      <c r="A44" s="15" t="str">
        <f>IF(B44&lt;&gt;"","2.1.5","")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7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9"/>
      <c r="Y44" s="76"/>
      <c r="Z44" s="77"/>
    </row>
    <row r="45" spans="1:26" ht="24" customHeight="1" x14ac:dyDescent="0.25">
      <c r="A45" s="84" t="s">
        <v>24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6"/>
    </row>
    <row r="46" spans="1:26" ht="48" customHeight="1" x14ac:dyDescent="0.25">
      <c r="A46" s="15" t="str">
        <f>IF(B46&lt;&gt;"","2.2.1","")</f>
        <v/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56"/>
      <c r="Z46" s="56"/>
    </row>
    <row r="47" spans="1:26" ht="48" customHeight="1" x14ac:dyDescent="0.25">
      <c r="A47" s="15" t="str">
        <f>IF(B47&lt;&gt;"","2.2.2","")</f>
        <v/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56"/>
      <c r="Z47" s="56"/>
    </row>
    <row r="48" spans="1:26" ht="48" customHeight="1" x14ac:dyDescent="0.25">
      <c r="A48" s="15" t="str">
        <f>IF(B48&lt;&gt;"","2.2.3","")</f>
        <v/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56"/>
      <c r="Z48" s="56"/>
    </row>
    <row r="49" spans="1:26" ht="48" customHeight="1" x14ac:dyDescent="0.25">
      <c r="A49" s="15" t="str">
        <f>IF(B49&lt;&gt;"","2.2.4","")</f>
        <v/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3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5"/>
      <c r="Y49" s="56"/>
      <c r="Z49" s="56"/>
    </row>
    <row r="50" spans="1:26" ht="48" customHeight="1" x14ac:dyDescent="0.25">
      <c r="A50" s="15" t="str">
        <f>IF(B50&lt;&gt;"","2.2.5","")</f>
        <v/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56"/>
      <c r="Z50" s="56"/>
    </row>
    <row r="51" spans="1:26" ht="24" customHeight="1" x14ac:dyDescent="0.25">
      <c r="A51" s="84" t="s">
        <v>25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6"/>
    </row>
    <row r="52" spans="1:26" ht="48" customHeight="1" x14ac:dyDescent="0.25">
      <c r="A52" s="15" t="str">
        <f>IF(B52&lt;&gt;"","2.3.1","")</f>
        <v/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56"/>
      <c r="Z52" s="56"/>
    </row>
    <row r="53" spans="1:26" ht="48" customHeight="1" x14ac:dyDescent="0.25">
      <c r="A53" s="15" t="str">
        <f>IF(B53&lt;&gt;"","2.3.2","")</f>
        <v/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56"/>
      <c r="Z53" s="56"/>
    </row>
    <row r="54" spans="1:26" ht="48" customHeight="1" x14ac:dyDescent="0.25">
      <c r="A54" s="15" t="str">
        <f>IF(B54&lt;&gt;"","2.3.3","")</f>
        <v/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56"/>
      <c r="Z54" s="56"/>
    </row>
    <row r="55" spans="1:26" ht="48" customHeight="1" x14ac:dyDescent="0.25">
      <c r="A55" s="15" t="str">
        <f>IF(B55&lt;&gt;"","2.3.4","")</f>
        <v/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3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5"/>
      <c r="Y55" s="56"/>
      <c r="Z55" s="56"/>
    </row>
    <row r="56" spans="1:26" ht="48" customHeight="1" x14ac:dyDescent="0.25">
      <c r="A56" s="15" t="str">
        <f>IF(B56&lt;&gt;"","2.3.5","")</f>
        <v/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3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5"/>
      <c r="Y56" s="56"/>
      <c r="Z56" s="56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s="11" customFormat="1" ht="60" customHeight="1" x14ac:dyDescent="0.25">
      <c r="A60" s="13" t="s">
        <v>5</v>
      </c>
      <c r="B60" s="79" t="s">
        <v>26</v>
      </c>
      <c r="C60" s="79"/>
      <c r="D60" s="79"/>
      <c r="E60" s="79"/>
      <c r="F60" s="79"/>
      <c r="G60" s="79"/>
      <c r="H60" s="79" t="s">
        <v>21</v>
      </c>
      <c r="I60" s="79"/>
      <c r="J60" s="79"/>
      <c r="K60" s="79"/>
      <c r="L60" s="79"/>
      <c r="M60" s="79"/>
      <c r="N60" s="79"/>
      <c r="O60" s="79"/>
      <c r="P60" s="79"/>
      <c r="Q60" s="80" t="s">
        <v>27</v>
      </c>
      <c r="R60" s="81"/>
      <c r="S60" s="81"/>
      <c r="T60" s="81"/>
      <c r="U60" s="81"/>
      <c r="V60" s="81"/>
      <c r="W60" s="81"/>
      <c r="X60" s="82"/>
      <c r="Y60" s="83" t="s">
        <v>22</v>
      </c>
      <c r="Z60" s="83"/>
    </row>
    <row r="61" spans="1:26" ht="72" customHeight="1" x14ac:dyDescent="0.25">
      <c r="A61" s="15" t="str">
        <f>IF(B61&lt;&gt;"","3.1","")</f>
        <v/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3"/>
      <c r="R61" s="74"/>
      <c r="S61" s="74"/>
      <c r="T61" s="74"/>
      <c r="U61" s="74"/>
      <c r="V61" s="74"/>
      <c r="W61" s="74"/>
      <c r="X61" s="75"/>
      <c r="Y61" s="56"/>
      <c r="Z61" s="56"/>
    </row>
    <row r="62" spans="1:26" ht="72" customHeight="1" x14ac:dyDescent="0.25">
      <c r="A62" s="15" t="str">
        <f>IF(B62&lt;&gt;"","3.2","")</f>
        <v/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3"/>
      <c r="R62" s="74"/>
      <c r="S62" s="74"/>
      <c r="T62" s="74"/>
      <c r="U62" s="74"/>
      <c r="V62" s="74"/>
      <c r="W62" s="74"/>
      <c r="X62" s="75"/>
      <c r="Y62" s="56"/>
      <c r="Z62" s="56"/>
    </row>
    <row r="63" spans="1:26" ht="72" customHeight="1" x14ac:dyDescent="0.25">
      <c r="A63" s="15" t="str">
        <f>IF(B63&lt;&gt;"","3.3","")</f>
        <v/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3"/>
      <c r="R63" s="74"/>
      <c r="S63" s="74"/>
      <c r="T63" s="74"/>
      <c r="U63" s="74"/>
      <c r="V63" s="74"/>
      <c r="W63" s="74"/>
      <c r="X63" s="75"/>
      <c r="Y63" s="56"/>
      <c r="Z63" s="56"/>
    </row>
    <row r="64" spans="1:26" ht="72" customHeight="1" x14ac:dyDescent="0.25">
      <c r="A64" s="15" t="str">
        <f>IF(B64&lt;&gt;"","3.4","")</f>
        <v/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3"/>
      <c r="R64" s="74"/>
      <c r="S64" s="74"/>
      <c r="T64" s="74"/>
      <c r="U64" s="74"/>
      <c r="V64" s="74"/>
      <c r="W64" s="74"/>
      <c r="X64" s="75"/>
      <c r="Y64" s="56"/>
      <c r="Z64" s="56"/>
    </row>
    <row r="65" spans="1:26" ht="72" customHeight="1" x14ac:dyDescent="0.25">
      <c r="A65" s="15" t="str">
        <f>IF(B65&lt;&gt;"","3.5","")</f>
        <v/>
      </c>
      <c r="B65" s="73"/>
      <c r="C65" s="74"/>
      <c r="D65" s="74"/>
      <c r="E65" s="74"/>
      <c r="F65" s="74"/>
      <c r="G65" s="75"/>
      <c r="H65" s="73"/>
      <c r="I65" s="74"/>
      <c r="J65" s="74"/>
      <c r="K65" s="74"/>
      <c r="L65" s="74"/>
      <c r="M65" s="74"/>
      <c r="N65" s="74"/>
      <c r="O65" s="74"/>
      <c r="P65" s="75"/>
      <c r="Q65" s="73"/>
      <c r="R65" s="74"/>
      <c r="S65" s="74"/>
      <c r="T65" s="74"/>
      <c r="U65" s="74"/>
      <c r="V65" s="74"/>
      <c r="W65" s="74"/>
      <c r="X65" s="75"/>
      <c r="Y65" s="76"/>
      <c r="Z65" s="77"/>
    </row>
    <row r="66" spans="1:26" ht="72" customHeight="1" x14ac:dyDescent="0.25">
      <c r="A66" s="15" t="str">
        <f>IF(B66&lt;&gt;"","3.6","")</f>
        <v/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3"/>
      <c r="R66" s="74"/>
      <c r="S66" s="74"/>
      <c r="T66" s="74"/>
      <c r="U66" s="74"/>
      <c r="V66" s="74"/>
      <c r="W66" s="74"/>
      <c r="X66" s="75"/>
      <c r="Y66" s="56"/>
      <c r="Z66" s="56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</row>
    <row r="71" spans="1:26" ht="48" customHeight="1" x14ac:dyDescent="0.25"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</row>
    <row r="72" spans="1:26" ht="48" customHeight="1" x14ac:dyDescent="0.25"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</row>
    <row r="73" spans="1:26" ht="48" customHeight="1" x14ac:dyDescent="0.25"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</row>
    <row r="74" spans="1:26" ht="48" customHeight="1" x14ac:dyDescent="0.25">
      <c r="B74" s="69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</row>
    <row r="75" spans="1:26" ht="19.5" customHeight="1" x14ac:dyDescent="0.25">
      <c r="A75" s="2"/>
    </row>
    <row r="76" spans="1:26" ht="21" customHeight="1" x14ac:dyDescent="0.25">
      <c r="A76" s="4" t="s">
        <v>99</v>
      </c>
    </row>
    <row r="77" spans="1:26" ht="13.5" customHeight="1" x14ac:dyDescent="0.25"/>
    <row r="78" spans="1:26" ht="21" customHeight="1" x14ac:dyDescent="0.25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4"/>
      <c r="T78" s="35"/>
      <c r="U78" s="35"/>
      <c r="V78" s="35"/>
      <c r="W78" s="35"/>
      <c r="X78" s="35"/>
      <c r="Y78" s="36"/>
    </row>
    <row r="79" spans="1:26" ht="21" customHeight="1" x14ac:dyDescent="0.25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6" ht="21" customHeight="1" x14ac:dyDescent="0.25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5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5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37"/>
      <c r="T82" s="38"/>
      <c r="U82" s="38"/>
      <c r="V82" s="38"/>
      <c r="W82" s="38"/>
      <c r="X82" s="38"/>
      <c r="Y82" s="39"/>
    </row>
    <row r="83" spans="2:25" x14ac:dyDescent="0.25">
      <c r="B83" s="55"/>
      <c r="C83" s="55"/>
      <c r="D83" s="55"/>
      <c r="E83" s="55"/>
      <c r="F83" s="55"/>
      <c r="G83" s="55"/>
      <c r="H83" s="55"/>
      <c r="J83" s="55"/>
      <c r="K83" s="55"/>
      <c r="L83" s="55"/>
      <c r="M83" s="55"/>
      <c r="N83" s="55"/>
      <c r="O83" s="55"/>
      <c r="P83" s="55"/>
      <c r="Q83" s="55"/>
      <c r="S83" s="37"/>
      <c r="T83" s="38"/>
      <c r="U83" s="38"/>
      <c r="V83" s="38"/>
      <c r="W83" s="38"/>
      <c r="X83" s="38"/>
      <c r="Y83" s="39"/>
    </row>
    <row r="84" spans="2:25" ht="21" customHeight="1" x14ac:dyDescent="0.25">
      <c r="B84" s="55"/>
      <c r="C84" s="55"/>
      <c r="D84" s="55"/>
      <c r="E84" s="55"/>
      <c r="F84" s="55"/>
      <c r="G84" s="55"/>
      <c r="H84" s="55"/>
      <c r="J84" s="55"/>
      <c r="K84" s="55"/>
      <c r="L84" s="55"/>
      <c r="M84" s="55"/>
      <c r="N84" s="55"/>
      <c r="O84" s="55"/>
      <c r="P84" s="55"/>
      <c r="Q84" s="55"/>
      <c r="S84" s="37"/>
      <c r="T84" s="38"/>
      <c r="U84" s="38"/>
      <c r="V84" s="38"/>
      <c r="W84" s="38"/>
      <c r="X84" s="38"/>
      <c r="Y84" s="39"/>
    </row>
    <row r="85" spans="2:25" ht="21" customHeight="1" x14ac:dyDescent="0.25">
      <c r="B85" s="55"/>
      <c r="C85" s="55"/>
      <c r="D85" s="55"/>
      <c r="E85" s="55"/>
      <c r="F85" s="55"/>
      <c r="G85" s="55"/>
      <c r="H85" s="55"/>
      <c r="J85" s="55"/>
      <c r="K85" s="55"/>
      <c r="L85" s="55"/>
      <c r="M85" s="55"/>
      <c r="N85" s="55"/>
      <c r="O85" s="55"/>
      <c r="P85" s="55"/>
      <c r="Q85" s="55"/>
      <c r="S85" s="37"/>
      <c r="T85" s="38"/>
      <c r="U85" s="38"/>
      <c r="V85" s="38"/>
      <c r="W85" s="38"/>
      <c r="X85" s="38"/>
      <c r="Y85" s="39"/>
    </row>
    <row r="86" spans="2:25" ht="21" customHeight="1" x14ac:dyDescent="0.25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7"/>
      <c r="T86" s="38"/>
      <c r="U86" s="38"/>
      <c r="V86" s="38"/>
      <c r="W86" s="38"/>
      <c r="X86" s="38"/>
      <c r="Y86" s="39"/>
    </row>
    <row r="87" spans="2:25" ht="21" customHeight="1" x14ac:dyDescent="0.25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40"/>
      <c r="T87" s="41"/>
      <c r="U87" s="41"/>
      <c r="V87" s="41"/>
      <c r="W87" s="41"/>
      <c r="X87" s="41"/>
      <c r="Y87" s="42"/>
    </row>
    <row r="88" spans="2:25" ht="48" customHeight="1" x14ac:dyDescent="0.25">
      <c r="B88" s="72"/>
      <c r="C88" s="72"/>
      <c r="D88" s="72"/>
      <c r="E88" s="72"/>
      <c r="F88" s="72"/>
      <c r="G88" s="72"/>
      <c r="H88" s="72"/>
      <c r="J88" s="57"/>
      <c r="K88" s="58"/>
      <c r="L88" s="58"/>
      <c r="M88" s="58"/>
      <c r="N88" s="58"/>
      <c r="O88" s="58"/>
      <c r="P88" s="58"/>
      <c r="Q88" s="59"/>
      <c r="S88" s="57"/>
      <c r="T88" s="58"/>
      <c r="U88" s="58"/>
      <c r="V88" s="58"/>
      <c r="W88" s="58"/>
      <c r="X88" s="58"/>
      <c r="Y88" s="59"/>
    </row>
    <row r="89" spans="2:25" ht="48" customHeight="1" x14ac:dyDescent="0.25">
      <c r="B89" s="72"/>
      <c r="C89" s="72"/>
      <c r="D89" s="72"/>
      <c r="E89" s="72"/>
      <c r="F89" s="72"/>
      <c r="G89" s="72"/>
      <c r="H89" s="72"/>
      <c r="J89" s="60"/>
      <c r="K89" s="61"/>
      <c r="L89" s="61"/>
      <c r="M89" s="61"/>
      <c r="N89" s="61"/>
      <c r="O89" s="61"/>
      <c r="P89" s="61"/>
      <c r="Q89" s="62"/>
      <c r="S89" s="60"/>
      <c r="T89" s="61"/>
      <c r="U89" s="61"/>
      <c r="V89" s="61"/>
      <c r="W89" s="61"/>
      <c r="X89" s="61"/>
      <c r="Y89" s="62"/>
    </row>
    <row r="90" spans="2:25" ht="21" customHeight="1" x14ac:dyDescent="0.25"/>
    <row r="91" spans="2:25" ht="21" customHeight="1" x14ac:dyDescent="0.25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4"/>
      <c r="T91" s="35"/>
      <c r="U91" s="35"/>
      <c r="V91" s="35"/>
      <c r="W91" s="35"/>
      <c r="X91" s="35"/>
      <c r="Y91" s="36"/>
    </row>
    <row r="92" spans="2:25" ht="21" customHeight="1" x14ac:dyDescent="0.25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5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5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5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37"/>
      <c r="T95" s="38"/>
      <c r="U95" s="38"/>
      <c r="V95" s="38"/>
      <c r="W95" s="38"/>
      <c r="X95" s="38"/>
      <c r="Y95" s="39"/>
    </row>
    <row r="96" spans="2:25" x14ac:dyDescent="0.25">
      <c r="B96" s="55"/>
      <c r="C96" s="55"/>
      <c r="D96" s="55"/>
      <c r="E96" s="55"/>
      <c r="F96" s="55"/>
      <c r="G96" s="55"/>
      <c r="H96" s="55"/>
      <c r="J96" s="55"/>
      <c r="K96" s="55"/>
      <c r="L96" s="55"/>
      <c r="M96" s="55"/>
      <c r="N96" s="55"/>
      <c r="O96" s="55"/>
      <c r="P96" s="55"/>
      <c r="Q96" s="55"/>
      <c r="S96" s="37"/>
      <c r="T96" s="38"/>
      <c r="U96" s="38"/>
      <c r="V96" s="38"/>
      <c r="W96" s="38"/>
      <c r="X96" s="38"/>
      <c r="Y96" s="39"/>
    </row>
    <row r="97" spans="2:25" ht="21" customHeight="1" x14ac:dyDescent="0.25">
      <c r="B97" s="55"/>
      <c r="C97" s="55"/>
      <c r="D97" s="55"/>
      <c r="E97" s="55"/>
      <c r="F97" s="55"/>
      <c r="G97" s="55"/>
      <c r="H97" s="55"/>
      <c r="J97" s="55"/>
      <c r="K97" s="55"/>
      <c r="L97" s="55"/>
      <c r="M97" s="55"/>
      <c r="N97" s="55"/>
      <c r="O97" s="55"/>
      <c r="P97" s="55"/>
      <c r="Q97" s="55"/>
      <c r="S97" s="37"/>
      <c r="T97" s="38"/>
      <c r="U97" s="38"/>
      <c r="V97" s="38"/>
      <c r="W97" s="38"/>
      <c r="X97" s="38"/>
      <c r="Y97" s="39"/>
    </row>
    <row r="98" spans="2:25" ht="21" customHeight="1" x14ac:dyDescent="0.25">
      <c r="B98" s="55"/>
      <c r="C98" s="55"/>
      <c r="D98" s="55"/>
      <c r="E98" s="55"/>
      <c r="F98" s="55"/>
      <c r="G98" s="55"/>
      <c r="H98" s="55"/>
      <c r="J98" s="55"/>
      <c r="K98" s="55"/>
      <c r="L98" s="55"/>
      <c r="M98" s="55"/>
      <c r="N98" s="55"/>
      <c r="O98" s="55"/>
      <c r="P98" s="55"/>
      <c r="Q98" s="55"/>
      <c r="S98" s="37"/>
      <c r="T98" s="38"/>
      <c r="U98" s="38"/>
      <c r="V98" s="38"/>
      <c r="W98" s="38"/>
      <c r="X98" s="38"/>
      <c r="Y98" s="39"/>
    </row>
    <row r="99" spans="2:25" ht="21" customHeight="1" x14ac:dyDescent="0.25">
      <c r="B99" s="55"/>
      <c r="C99" s="55"/>
      <c r="D99" s="55"/>
      <c r="E99" s="55"/>
      <c r="F99" s="55"/>
      <c r="G99" s="55"/>
      <c r="H99" s="55"/>
      <c r="J99" s="55"/>
      <c r="K99" s="55"/>
      <c r="L99" s="55"/>
      <c r="M99" s="55"/>
      <c r="N99" s="55"/>
      <c r="O99" s="55"/>
      <c r="P99" s="55"/>
      <c r="Q99" s="55"/>
      <c r="S99" s="37"/>
      <c r="T99" s="38"/>
      <c r="U99" s="38"/>
      <c r="V99" s="38"/>
      <c r="W99" s="38"/>
      <c r="X99" s="38"/>
      <c r="Y99" s="39"/>
    </row>
    <row r="100" spans="2:25" ht="21" customHeight="1" x14ac:dyDescent="0.25">
      <c r="B100" s="55"/>
      <c r="C100" s="55"/>
      <c r="D100" s="55"/>
      <c r="E100" s="55"/>
      <c r="F100" s="55"/>
      <c r="G100" s="55"/>
      <c r="H100" s="55"/>
      <c r="J100" s="55"/>
      <c r="K100" s="55"/>
      <c r="L100" s="55"/>
      <c r="M100" s="55"/>
      <c r="N100" s="55"/>
      <c r="O100" s="55"/>
      <c r="P100" s="55"/>
      <c r="Q100" s="55"/>
      <c r="S100" s="40"/>
      <c r="T100" s="41"/>
      <c r="U100" s="41"/>
      <c r="V100" s="41"/>
      <c r="W100" s="41"/>
      <c r="X100" s="41"/>
      <c r="Y100" s="42"/>
    </row>
    <row r="101" spans="2:25" ht="48" customHeight="1" x14ac:dyDescent="0.25">
      <c r="B101" s="56"/>
      <c r="C101" s="56"/>
      <c r="D101" s="56"/>
      <c r="E101" s="56"/>
      <c r="F101" s="56"/>
      <c r="G101" s="56"/>
      <c r="H101" s="56"/>
      <c r="J101" s="57"/>
      <c r="K101" s="58"/>
      <c r="L101" s="58"/>
      <c r="M101" s="58"/>
      <c r="N101" s="58"/>
      <c r="O101" s="58"/>
      <c r="P101" s="58"/>
      <c r="Q101" s="59"/>
      <c r="S101" s="43"/>
      <c r="T101" s="44"/>
      <c r="U101" s="44"/>
      <c r="V101" s="44"/>
      <c r="W101" s="44"/>
      <c r="X101" s="44"/>
      <c r="Y101" s="45"/>
    </row>
    <row r="102" spans="2:25" ht="48" customHeight="1" x14ac:dyDescent="0.25">
      <c r="B102" s="56"/>
      <c r="C102" s="56"/>
      <c r="D102" s="56"/>
      <c r="E102" s="56"/>
      <c r="F102" s="56"/>
      <c r="G102" s="56"/>
      <c r="H102" s="56"/>
      <c r="J102" s="60"/>
      <c r="K102" s="61"/>
      <c r="L102" s="61"/>
      <c r="M102" s="61"/>
      <c r="N102" s="61"/>
      <c r="O102" s="61"/>
      <c r="P102" s="61"/>
      <c r="Q102" s="62"/>
      <c r="S102" s="46"/>
      <c r="T102" s="47"/>
      <c r="U102" s="47"/>
      <c r="V102" s="47"/>
      <c r="W102" s="47"/>
      <c r="X102" s="47"/>
      <c r="Y102" s="48"/>
    </row>
    <row r="103" spans="2:25" ht="21" customHeight="1" x14ac:dyDescent="0.25"/>
    <row r="104" spans="2:25" ht="21" customHeight="1" x14ac:dyDescent="0.25">
      <c r="B104" s="34"/>
      <c r="C104" s="35"/>
      <c r="D104" s="35"/>
      <c r="E104" s="35"/>
      <c r="F104" s="35"/>
      <c r="G104" s="35"/>
      <c r="H104" s="36"/>
      <c r="J104" s="34"/>
      <c r="K104" s="35"/>
      <c r="L104" s="35"/>
      <c r="M104" s="35"/>
      <c r="N104" s="35"/>
      <c r="O104" s="35"/>
      <c r="P104" s="35"/>
      <c r="Q104" s="36"/>
      <c r="S104" s="34"/>
      <c r="T104" s="35"/>
      <c r="U104" s="35"/>
      <c r="V104" s="35"/>
      <c r="W104" s="35"/>
      <c r="X104" s="35"/>
      <c r="Y104" s="36"/>
    </row>
    <row r="105" spans="2:25" ht="21" customHeight="1" x14ac:dyDescent="0.25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5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5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5">
      <c r="B108" s="37"/>
      <c r="C108" s="38"/>
      <c r="D108" s="38"/>
      <c r="E108" s="38"/>
      <c r="F108" s="38"/>
      <c r="G108" s="38"/>
      <c r="H108" s="39"/>
      <c r="J108" s="37"/>
      <c r="K108" s="38"/>
      <c r="L108" s="38"/>
      <c r="M108" s="38"/>
      <c r="N108" s="38"/>
      <c r="O108" s="38"/>
      <c r="P108" s="38"/>
      <c r="Q108" s="39"/>
      <c r="S108" s="37"/>
      <c r="T108" s="38"/>
      <c r="U108" s="38"/>
      <c r="V108" s="38"/>
      <c r="W108" s="38"/>
      <c r="X108" s="38"/>
      <c r="Y108" s="39"/>
    </row>
    <row r="109" spans="2:25" x14ac:dyDescent="0.25">
      <c r="B109" s="37"/>
      <c r="C109" s="38"/>
      <c r="D109" s="38"/>
      <c r="E109" s="38"/>
      <c r="F109" s="38"/>
      <c r="G109" s="38"/>
      <c r="H109" s="39"/>
      <c r="J109" s="37"/>
      <c r="K109" s="38"/>
      <c r="L109" s="38"/>
      <c r="M109" s="38"/>
      <c r="N109" s="38"/>
      <c r="O109" s="38"/>
      <c r="P109" s="38"/>
      <c r="Q109" s="39"/>
      <c r="S109" s="37"/>
      <c r="T109" s="38"/>
      <c r="U109" s="38"/>
      <c r="V109" s="38"/>
      <c r="W109" s="38"/>
      <c r="X109" s="38"/>
      <c r="Y109" s="39"/>
    </row>
    <row r="110" spans="2:25" x14ac:dyDescent="0.25">
      <c r="B110" s="37"/>
      <c r="C110" s="38"/>
      <c r="D110" s="38"/>
      <c r="E110" s="38"/>
      <c r="F110" s="38"/>
      <c r="G110" s="38"/>
      <c r="H110" s="39"/>
      <c r="J110" s="37"/>
      <c r="K110" s="38"/>
      <c r="L110" s="38"/>
      <c r="M110" s="38"/>
      <c r="N110" s="38"/>
      <c r="O110" s="38"/>
      <c r="P110" s="38"/>
      <c r="Q110" s="39"/>
      <c r="S110" s="37"/>
      <c r="T110" s="38"/>
      <c r="U110" s="38"/>
      <c r="V110" s="38"/>
      <c r="W110" s="38"/>
      <c r="X110" s="38"/>
      <c r="Y110" s="39"/>
    </row>
    <row r="111" spans="2:25" ht="21" customHeight="1" x14ac:dyDescent="0.25">
      <c r="B111" s="37"/>
      <c r="C111" s="38"/>
      <c r="D111" s="38"/>
      <c r="E111" s="38"/>
      <c r="F111" s="38"/>
      <c r="G111" s="38"/>
      <c r="H111" s="39"/>
      <c r="J111" s="37"/>
      <c r="K111" s="38"/>
      <c r="L111" s="38"/>
      <c r="M111" s="38"/>
      <c r="N111" s="38"/>
      <c r="O111" s="38"/>
      <c r="P111" s="38"/>
      <c r="Q111" s="39"/>
      <c r="S111" s="37"/>
      <c r="T111" s="38"/>
      <c r="U111" s="38"/>
      <c r="V111" s="38"/>
      <c r="W111" s="38"/>
      <c r="X111" s="38"/>
      <c r="Y111" s="39"/>
    </row>
    <row r="112" spans="2:25" ht="21" customHeight="1" x14ac:dyDescent="0.25">
      <c r="B112" s="37"/>
      <c r="C112" s="38"/>
      <c r="D112" s="38"/>
      <c r="E112" s="38"/>
      <c r="F112" s="38"/>
      <c r="G112" s="38"/>
      <c r="H112" s="39"/>
      <c r="J112" s="37"/>
      <c r="K112" s="38"/>
      <c r="L112" s="38"/>
      <c r="M112" s="38"/>
      <c r="N112" s="38"/>
      <c r="O112" s="38"/>
      <c r="P112" s="38"/>
      <c r="Q112" s="39"/>
      <c r="S112" s="37"/>
      <c r="T112" s="38"/>
      <c r="U112" s="38"/>
      <c r="V112" s="38"/>
      <c r="W112" s="38"/>
      <c r="X112" s="38"/>
      <c r="Y112" s="39"/>
    </row>
    <row r="113" spans="2:25" ht="21" customHeight="1" x14ac:dyDescent="0.25">
      <c r="B113" s="40"/>
      <c r="C113" s="41"/>
      <c r="D113" s="41"/>
      <c r="E113" s="41"/>
      <c r="F113" s="41"/>
      <c r="G113" s="41"/>
      <c r="H113" s="42"/>
      <c r="J113" s="40"/>
      <c r="K113" s="41"/>
      <c r="L113" s="41"/>
      <c r="M113" s="41"/>
      <c r="N113" s="41"/>
      <c r="O113" s="41"/>
      <c r="P113" s="41"/>
      <c r="Q113" s="42"/>
      <c r="S113" s="40"/>
      <c r="T113" s="41"/>
      <c r="U113" s="41"/>
      <c r="V113" s="41"/>
      <c r="W113" s="41"/>
      <c r="X113" s="41"/>
      <c r="Y113" s="42"/>
    </row>
    <row r="114" spans="2:25" ht="48" customHeight="1" x14ac:dyDescent="0.25">
      <c r="B114" s="43"/>
      <c r="C114" s="44"/>
      <c r="D114" s="44"/>
      <c r="E114" s="44"/>
      <c r="F114" s="44"/>
      <c r="G114" s="44"/>
      <c r="H114" s="45"/>
      <c r="J114" s="49"/>
      <c r="K114" s="50"/>
      <c r="L114" s="50"/>
      <c r="M114" s="50"/>
      <c r="N114" s="50"/>
      <c r="O114" s="50"/>
      <c r="P114" s="50"/>
      <c r="Q114" s="51"/>
      <c r="S114" s="43"/>
      <c r="T114" s="44"/>
      <c r="U114" s="44"/>
      <c r="V114" s="44"/>
      <c r="W114" s="44"/>
      <c r="X114" s="44"/>
      <c r="Y114" s="45"/>
    </row>
    <row r="115" spans="2:25" ht="48" customHeight="1" x14ac:dyDescent="0.25">
      <c r="B115" s="46"/>
      <c r="C115" s="47"/>
      <c r="D115" s="47"/>
      <c r="E115" s="47"/>
      <c r="F115" s="47"/>
      <c r="G115" s="47"/>
      <c r="H115" s="48"/>
      <c r="J115" s="52"/>
      <c r="K115" s="53"/>
      <c r="L115" s="53"/>
      <c r="M115" s="53"/>
      <c r="N115" s="53"/>
      <c r="O115" s="53"/>
      <c r="P115" s="53"/>
      <c r="Q115" s="54"/>
      <c r="S115" s="46"/>
      <c r="T115" s="47"/>
      <c r="U115" s="47"/>
      <c r="V115" s="47"/>
      <c r="W115" s="47"/>
      <c r="X115" s="47"/>
      <c r="Y115" s="48"/>
    </row>
    <row r="116" spans="2:25" ht="24" customHeight="1" x14ac:dyDescent="0.25"/>
    <row r="118" spans="2:25" x14ac:dyDescent="0.25">
      <c r="E118" s="12" t="s">
        <v>28</v>
      </c>
      <c r="F118" s="31"/>
      <c r="G118" s="31"/>
      <c r="H118" s="31"/>
      <c r="I118" s="31"/>
      <c r="J118" s="31"/>
      <c r="Q118" s="12" t="s">
        <v>29</v>
      </c>
      <c r="R118" s="31"/>
      <c r="S118" s="31"/>
      <c r="T118" s="31"/>
      <c r="U118" s="31"/>
      <c r="V118" s="31"/>
      <c r="W118" s="31"/>
    </row>
    <row r="119" spans="2:25" ht="23.25" x14ac:dyDescent="0.25">
      <c r="E119" s="12" t="s">
        <v>30</v>
      </c>
      <c r="F119" s="32"/>
      <c r="G119" s="32"/>
      <c r="H119" s="32"/>
      <c r="I119" s="32"/>
      <c r="J119" s="32"/>
      <c r="K119" s="2" t="s">
        <v>31</v>
      </c>
      <c r="Q119" s="12" t="s">
        <v>30</v>
      </c>
      <c r="R119" s="31"/>
      <c r="S119" s="31"/>
      <c r="T119" s="31"/>
      <c r="U119" s="31"/>
      <c r="V119" s="31"/>
      <c r="W119" s="31"/>
      <c r="X119" s="2" t="s">
        <v>31</v>
      </c>
    </row>
    <row r="120" spans="2:25" ht="23.25" x14ac:dyDescent="0.25">
      <c r="E120" s="12" t="s">
        <v>32</v>
      </c>
      <c r="F120" s="32"/>
      <c r="G120" s="32"/>
      <c r="H120" s="32"/>
      <c r="I120" s="32"/>
      <c r="J120" s="32"/>
      <c r="Q120" s="33"/>
      <c r="R120" s="33"/>
      <c r="S120" s="33"/>
      <c r="T120" s="33"/>
      <c r="U120" s="33"/>
      <c r="V120" s="33"/>
      <c r="W120" s="33"/>
      <c r="X120" s="33"/>
    </row>
    <row r="121" spans="2:25" ht="23.25" x14ac:dyDescent="0.25">
      <c r="E121" s="12" t="s">
        <v>33</v>
      </c>
      <c r="F121" s="28"/>
      <c r="G121" s="28"/>
      <c r="H121" s="28"/>
      <c r="I121" s="28"/>
      <c r="J121" s="28"/>
      <c r="Q121" s="12" t="s">
        <v>33</v>
      </c>
      <c r="R121" s="29"/>
      <c r="S121" s="29"/>
      <c r="T121" s="29"/>
      <c r="U121" s="29"/>
      <c r="V121" s="29"/>
      <c r="W121" s="29"/>
    </row>
    <row r="122" spans="2:25" ht="23.25" x14ac:dyDescent="0.25">
      <c r="E122" s="12" t="s">
        <v>34</v>
      </c>
      <c r="F122" s="30"/>
      <c r="G122" s="30"/>
      <c r="H122" s="30"/>
      <c r="I122" s="30"/>
      <c r="J122" s="30"/>
    </row>
  </sheetData>
  <protectedRanges>
    <protectedRange sqref="M7 H8 V13 X20 B40:Z44 B46:Z50 B52:Z56 B61:Z66 B70 B78 B88 J78 J88 S78 S88 B91 B101 J91 J101 S91 S101 B104 B114 J104 J114 S104 S114 R118:R119 Q120 R121 F118:F122 K23:S34 K20:S21" name="ช่วง1"/>
  </protectedRanges>
  <mergeCells count="257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A35:S35"/>
    <mergeCell ref="T35:U35"/>
    <mergeCell ref="V35:W35"/>
    <mergeCell ref="X35:Z35"/>
    <mergeCell ref="A36:Z36"/>
    <mergeCell ref="B38:L38"/>
    <mergeCell ref="M38:X38"/>
    <mergeCell ref="Y38:Z38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X20:Z34"/>
    <mergeCell ref="B21:G21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47:L47"/>
    <mergeCell ref="M47:X47"/>
    <mergeCell ref="Y47:Z47"/>
    <mergeCell ref="B48:L48"/>
    <mergeCell ref="M48:X48"/>
    <mergeCell ref="Y48:Z48"/>
    <mergeCell ref="B44:L44"/>
    <mergeCell ref="Y44:Z44"/>
    <mergeCell ref="A45:Z45"/>
    <mergeCell ref="B46:L46"/>
    <mergeCell ref="M46:X46"/>
    <mergeCell ref="Y46:Z46"/>
    <mergeCell ref="M44:X44"/>
    <mergeCell ref="A51:Z51"/>
    <mergeCell ref="B52:L52"/>
    <mergeCell ref="M52:X52"/>
    <mergeCell ref="Y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60:G60"/>
    <mergeCell ref="H60:P60"/>
    <mergeCell ref="Q60:X60"/>
    <mergeCell ref="Y60:Z60"/>
    <mergeCell ref="B54:L54"/>
    <mergeCell ref="M54:X54"/>
    <mergeCell ref="Y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70:Y74"/>
    <mergeCell ref="B78:H87"/>
    <mergeCell ref="J78:Q87"/>
    <mergeCell ref="S78:Y87"/>
    <mergeCell ref="B88:H89"/>
    <mergeCell ref="J88:Q89"/>
    <mergeCell ref="S88:Y89"/>
    <mergeCell ref="B65:G65"/>
    <mergeCell ref="H65:P65"/>
    <mergeCell ref="Q65:X65"/>
    <mergeCell ref="Y65:Z65"/>
    <mergeCell ref="B66:G66"/>
    <mergeCell ref="H66:P66"/>
    <mergeCell ref="Q66:X66"/>
    <mergeCell ref="Y66:Z66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2E361D00-5442-44DC-BF96-066C489BE6C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C8825F99-6F33-49E7-BF75-A1C9F2E92E6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24:S24 R34:S34 O24:P24 L24:M24 O22:P22 L34:M34 O34:P34 R22:S22 L22:M22 K22:K34 K20:S20 N22:N34 Q22:Q34" xr:uid="{CFF86C48-7A11-4D37-B0B1-545D5FE0FE3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673D03C-9F88-472B-9B6F-078DCEC7D914}">
          <x14:formula1>
            <xm:f>LIST!$G$2:$G$10</xm:f>
          </x14:formula1>
          <xm:sqref>B61:B66 C61:G64 C66:G66</xm:sqref>
        </x14:dataValidation>
        <x14:dataValidation type="list" allowBlank="1" showInputMessage="1" showErrorMessage="1" error="กรุณาเลือกข้อมูลตามที่กำหนดให้" xr:uid="{9CED6AE9-F160-41F1-9E00-50988F35BB5E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79D87930-6979-4088-93FC-0CBD5665EA42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4EC8CAEC-493C-497F-AA9C-EFC64E4EC2DF}">
          <x14:formula1>
            <xm:f>LIST!$E$2:$E$9</xm:f>
          </x14:formula1>
          <xm:sqref>B52:L56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E19C7-2CBC-48E0-8714-0FBB7DB047C2}">
  <sheetPr>
    <tabColor theme="6" tint="0.39997558519241921"/>
  </sheetPr>
  <dimension ref="A1:Z122"/>
  <sheetViews>
    <sheetView view="pageBreakPreview" zoomScaleNormal="85" zoomScaleSheetLayoutView="100" workbookViewId="0">
      <selection activeCell="O8" sqref="O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9" t="s">
        <v>67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21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139" t="s">
        <v>68</v>
      </c>
      <c r="K2" s="139"/>
      <c r="L2" s="139"/>
      <c r="M2" s="139"/>
      <c r="N2" s="139"/>
      <c r="O2" s="139"/>
      <c r="P2" s="139"/>
      <c r="Q2" s="139"/>
      <c r="R2" s="27"/>
      <c r="S2" s="27"/>
      <c r="T2" s="27"/>
      <c r="U2" s="27"/>
      <c r="V2" s="27"/>
      <c r="W2" s="27"/>
      <c r="X2" s="27"/>
      <c r="Y2" s="27"/>
      <c r="Z2" s="27"/>
    </row>
    <row r="3" spans="1:26" ht="21" customHeight="1" x14ac:dyDescent="0.25">
      <c r="A3" s="140" t="s">
        <v>95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21" customHeight="1" x14ac:dyDescent="0.25">
      <c r="A4" s="139" t="s">
        <v>70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69</v>
      </c>
      <c r="L7" s="6"/>
      <c r="M7" s="141"/>
      <c r="N7" s="142"/>
      <c r="O7" s="142"/>
      <c r="P7" s="143"/>
    </row>
    <row r="8" spans="1:26" ht="21" customHeight="1" x14ac:dyDescent="0.25">
      <c r="A8" s="5" t="s">
        <v>14</v>
      </c>
      <c r="G8" s="6"/>
      <c r="H8" s="141"/>
      <c r="I8" s="142"/>
      <c r="J8" s="143"/>
    </row>
    <row r="9" spans="1:26" ht="10.15" customHeight="1" x14ac:dyDescent="0.25"/>
    <row r="10" spans="1:26" s="4" customFormat="1" ht="30" customHeight="1" x14ac:dyDescent="0.25">
      <c r="A10" s="79" t="s">
        <v>5</v>
      </c>
      <c r="B10" s="79" t="s">
        <v>10</v>
      </c>
      <c r="C10" s="79"/>
      <c r="D10" s="79"/>
      <c r="E10" s="79"/>
      <c r="F10" s="79"/>
      <c r="G10" s="79"/>
      <c r="H10" s="79"/>
      <c r="I10" s="79"/>
      <c r="J10" s="79"/>
      <c r="K10" s="79" t="s">
        <v>11</v>
      </c>
      <c r="L10" s="79"/>
      <c r="M10" s="79"/>
      <c r="N10" s="79"/>
      <c r="O10" s="79"/>
      <c r="P10" s="79"/>
      <c r="Q10" s="79"/>
      <c r="R10" s="79"/>
      <c r="S10" s="79" t="s">
        <v>4</v>
      </c>
      <c r="T10" s="79"/>
      <c r="U10" s="79"/>
      <c r="V10" s="79"/>
      <c r="W10" s="79"/>
      <c r="X10" s="79"/>
      <c r="Y10" s="79"/>
      <c r="Z10" s="79"/>
    </row>
    <row r="11" spans="1:26" s="4" customFormat="1" ht="30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 t="s">
        <v>1</v>
      </c>
      <c r="L11" s="79"/>
      <c r="M11" s="79"/>
      <c r="N11" s="79" t="s">
        <v>2</v>
      </c>
      <c r="O11" s="79"/>
      <c r="P11" s="79"/>
      <c r="Q11" s="79" t="s">
        <v>3</v>
      </c>
      <c r="R11" s="79"/>
      <c r="S11" s="79" t="s">
        <v>1</v>
      </c>
      <c r="T11" s="79"/>
      <c r="U11" s="79"/>
      <c r="V11" s="79" t="s">
        <v>2</v>
      </c>
      <c r="W11" s="79"/>
      <c r="X11" s="79"/>
      <c r="Y11" s="79" t="s">
        <v>3</v>
      </c>
      <c r="Z11" s="79"/>
    </row>
    <row r="12" spans="1:26" ht="24" customHeight="1" x14ac:dyDescent="0.25">
      <c r="A12" s="124" t="s">
        <v>97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6"/>
    </row>
    <row r="13" spans="1:26" ht="24" customHeight="1" x14ac:dyDescent="0.25">
      <c r="A13" s="14">
        <v>1</v>
      </c>
      <c r="B13" s="127" t="s">
        <v>71</v>
      </c>
      <c r="C13" s="127"/>
      <c r="D13" s="127"/>
      <c r="E13" s="127"/>
      <c r="F13" s="127"/>
      <c r="G13" s="127"/>
      <c r="H13" s="127"/>
      <c r="I13" s="127"/>
      <c r="J13" s="127"/>
      <c r="K13" s="128">
        <v>230000</v>
      </c>
      <c r="L13" s="128"/>
      <c r="M13" s="128"/>
      <c r="N13" s="129">
        <f>Q34</f>
        <v>0</v>
      </c>
      <c r="O13" s="129"/>
      <c r="P13" s="129"/>
      <c r="Q13" s="130">
        <f>V35</f>
        <v>0</v>
      </c>
      <c r="R13" s="130"/>
      <c r="S13" s="131">
        <v>715300</v>
      </c>
      <c r="T13" s="132"/>
      <c r="U13" s="133"/>
      <c r="V13" s="134"/>
      <c r="W13" s="135"/>
      <c r="X13" s="136"/>
      <c r="Y13" s="137">
        <f>V13/S13*100</f>
        <v>0</v>
      </c>
      <c r="Z13" s="138"/>
    </row>
    <row r="14" spans="1:26" s="4" customFormat="1" ht="24" customHeight="1" x14ac:dyDescent="0.25">
      <c r="A14" s="117" t="s">
        <v>15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9"/>
      <c r="Q14" s="120">
        <f>V35</f>
        <v>0</v>
      </c>
      <c r="R14" s="120"/>
      <c r="S14" s="121">
        <f>SUM(S13)</f>
        <v>715300</v>
      </c>
      <c r="T14" s="121"/>
      <c r="U14" s="121"/>
      <c r="V14" s="121">
        <f>SUM(V13)</f>
        <v>0</v>
      </c>
      <c r="W14" s="121"/>
      <c r="X14" s="121"/>
      <c r="Y14" s="122">
        <f>V14/S14*100</f>
        <v>0</v>
      </c>
      <c r="Z14" s="122"/>
    </row>
    <row r="15" spans="1:26" ht="9.9499999999999993" customHeight="1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23" t="s">
        <v>5</v>
      </c>
      <c r="B18" s="115" t="s">
        <v>12</v>
      </c>
      <c r="C18" s="115"/>
      <c r="D18" s="115"/>
      <c r="E18" s="115"/>
      <c r="F18" s="115"/>
      <c r="G18" s="115"/>
      <c r="H18" s="115" t="s">
        <v>16</v>
      </c>
      <c r="I18" s="115"/>
      <c r="J18" s="115"/>
      <c r="K18" s="115" t="s">
        <v>13</v>
      </c>
      <c r="L18" s="115"/>
      <c r="M18" s="115"/>
      <c r="N18" s="115" t="s">
        <v>17</v>
      </c>
      <c r="O18" s="115"/>
      <c r="P18" s="115"/>
      <c r="Q18" s="115" t="s">
        <v>18</v>
      </c>
      <c r="R18" s="115"/>
      <c r="S18" s="115"/>
      <c r="T18" s="115" t="s">
        <v>19</v>
      </c>
      <c r="U18" s="115"/>
      <c r="V18" s="113" t="s">
        <v>7</v>
      </c>
      <c r="W18" s="113"/>
      <c r="X18" s="115" t="s">
        <v>8</v>
      </c>
      <c r="Y18" s="115"/>
      <c r="Z18" s="115"/>
    </row>
    <row r="19" spans="1:26" ht="24" customHeight="1" x14ac:dyDescent="0.25">
      <c r="A19" s="116" t="s">
        <v>110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s="21" customFormat="1" ht="24" customHeight="1" x14ac:dyDescent="0.25">
      <c r="A20" s="26" t="s">
        <v>72</v>
      </c>
      <c r="B20" s="96" t="s">
        <v>100</v>
      </c>
      <c r="C20" s="96"/>
      <c r="D20" s="96"/>
      <c r="E20" s="96"/>
      <c r="F20" s="96"/>
      <c r="G20" s="96"/>
      <c r="H20" s="97">
        <v>1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8">
        <v>5</v>
      </c>
      <c r="U20" s="98"/>
      <c r="V20" s="95">
        <f>(T20*((K20*0)+(N20*50)+(Q20*100)))/(H20*100)</f>
        <v>0</v>
      </c>
      <c r="W20" s="95"/>
      <c r="X20" s="99"/>
      <c r="Y20" s="99"/>
      <c r="Z20" s="99"/>
    </row>
    <row r="21" spans="1:26" s="20" customFormat="1" ht="24" customHeight="1" x14ac:dyDescent="0.25">
      <c r="A21" s="24" t="s">
        <v>73</v>
      </c>
      <c r="B21" s="100" t="s">
        <v>101</v>
      </c>
      <c r="C21" s="100"/>
      <c r="D21" s="100"/>
      <c r="E21" s="100"/>
      <c r="F21" s="100"/>
      <c r="G21" s="100"/>
      <c r="H21" s="106">
        <v>1</v>
      </c>
      <c r="I21" s="106"/>
      <c r="J21" s="106"/>
      <c r="K21" s="110" t="str">
        <f>IF(K25=$H$25,"1",IF(K25&lt;$H$25,"0"))</f>
        <v>0</v>
      </c>
      <c r="L21" s="111"/>
      <c r="M21" s="111"/>
      <c r="N21" s="110" t="str">
        <f>IF(N25=$H$25,"1",IF(N25&lt;$H$25,"0"))</f>
        <v>0</v>
      </c>
      <c r="O21" s="111"/>
      <c r="P21" s="111"/>
      <c r="Q21" s="110" t="str">
        <f>IF(Q25=$H$25,"1",IF(Q25&lt;$H$25,"0"))</f>
        <v>0</v>
      </c>
      <c r="R21" s="111"/>
      <c r="S21" s="111"/>
      <c r="T21" s="108">
        <v>20</v>
      </c>
      <c r="U21" s="108"/>
      <c r="V21" s="109">
        <f>SUM(V22:W25)</f>
        <v>0</v>
      </c>
      <c r="W21" s="109"/>
      <c r="X21" s="99"/>
      <c r="Y21" s="99"/>
      <c r="Z21" s="99"/>
    </row>
    <row r="22" spans="1:26" s="22" customFormat="1" ht="24" customHeight="1" x14ac:dyDescent="0.25">
      <c r="A22" s="25" t="s">
        <v>74</v>
      </c>
      <c r="B22" s="112" t="s">
        <v>102</v>
      </c>
      <c r="C22" s="112"/>
      <c r="D22" s="112"/>
      <c r="E22" s="112"/>
      <c r="F22" s="112"/>
      <c r="G22" s="112"/>
      <c r="H22" s="103">
        <v>1</v>
      </c>
      <c r="I22" s="103"/>
      <c r="J22" s="103"/>
      <c r="K22" s="114"/>
      <c r="L22" s="114"/>
      <c r="M22" s="114"/>
      <c r="N22" s="114"/>
      <c r="O22" s="114"/>
      <c r="P22" s="114"/>
      <c r="Q22" s="114"/>
      <c r="R22" s="114"/>
      <c r="S22" s="114"/>
      <c r="T22" s="104">
        <v>5</v>
      </c>
      <c r="U22" s="104"/>
      <c r="V22" s="101">
        <f>(T22*((K22*0)+(N22*50)+(Q22*100)))/(H22*100)</f>
        <v>0</v>
      </c>
      <c r="W22" s="101"/>
      <c r="X22" s="99"/>
      <c r="Y22" s="99"/>
      <c r="Z22" s="99"/>
    </row>
    <row r="23" spans="1:26" s="22" customFormat="1" ht="24" customHeight="1" x14ac:dyDescent="0.25">
      <c r="A23" s="25" t="s">
        <v>75</v>
      </c>
      <c r="B23" s="102" t="s">
        <v>103</v>
      </c>
      <c r="C23" s="102"/>
      <c r="D23" s="102"/>
      <c r="E23" s="102"/>
      <c r="F23" s="102"/>
      <c r="G23" s="102"/>
      <c r="H23" s="103">
        <v>1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>
        <v>5</v>
      </c>
      <c r="U23" s="104"/>
      <c r="V23" s="101">
        <f>(T23*((K23*0)+(N23*50)+(Q23*100)))/(H23*100)</f>
        <v>0</v>
      </c>
      <c r="W23" s="101"/>
      <c r="X23" s="99"/>
      <c r="Y23" s="99"/>
      <c r="Z23" s="99"/>
    </row>
    <row r="24" spans="1:26" s="22" customFormat="1" ht="24" customHeight="1" x14ac:dyDescent="0.25">
      <c r="A24" s="25" t="s">
        <v>76</v>
      </c>
      <c r="B24" s="102" t="s">
        <v>104</v>
      </c>
      <c r="C24" s="102"/>
      <c r="D24" s="102"/>
      <c r="E24" s="102"/>
      <c r="F24" s="102"/>
      <c r="G24" s="102"/>
      <c r="H24" s="103">
        <v>1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4">
        <v>5</v>
      </c>
      <c r="U24" s="104"/>
      <c r="V24" s="101">
        <f>(T24*((K24*0)+(N24*50)+(Q24*100)))/(H24*100)</f>
        <v>0</v>
      </c>
      <c r="W24" s="101"/>
      <c r="X24" s="99"/>
      <c r="Y24" s="99"/>
      <c r="Z24" s="99"/>
    </row>
    <row r="25" spans="1:26" s="22" customFormat="1" ht="24" customHeight="1" x14ac:dyDescent="0.25">
      <c r="A25" s="25" t="s">
        <v>77</v>
      </c>
      <c r="B25" s="102" t="s">
        <v>85</v>
      </c>
      <c r="C25" s="102"/>
      <c r="D25" s="102"/>
      <c r="E25" s="102"/>
      <c r="F25" s="102"/>
      <c r="G25" s="102"/>
      <c r="H25" s="103">
        <f>$K$13</f>
        <v>230000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4">
        <v>5</v>
      </c>
      <c r="U25" s="104"/>
      <c r="V25" s="101">
        <f>(T25*((K25*0)+(N25*50)+(Q25*100)))/(H25*100)</f>
        <v>0</v>
      </c>
      <c r="W25" s="101"/>
      <c r="X25" s="99"/>
      <c r="Y25" s="99"/>
      <c r="Z25" s="99"/>
    </row>
    <row r="26" spans="1:26" s="20" customFormat="1" ht="24" customHeight="1" x14ac:dyDescent="0.25">
      <c r="A26" s="24" t="s">
        <v>78</v>
      </c>
      <c r="B26" s="100" t="s">
        <v>105</v>
      </c>
      <c r="C26" s="100"/>
      <c r="D26" s="100"/>
      <c r="E26" s="100"/>
      <c r="F26" s="100"/>
      <c r="G26" s="100"/>
      <c r="H26" s="106">
        <f>$K$13</f>
        <v>230000</v>
      </c>
      <c r="I26" s="106"/>
      <c r="J26" s="106"/>
      <c r="K26" s="107">
        <f>K30</f>
        <v>0</v>
      </c>
      <c r="L26" s="107"/>
      <c r="M26" s="107"/>
      <c r="N26" s="107">
        <f>N30</f>
        <v>0</v>
      </c>
      <c r="O26" s="107"/>
      <c r="P26" s="107"/>
      <c r="Q26" s="107">
        <f>Q30</f>
        <v>0</v>
      </c>
      <c r="R26" s="107"/>
      <c r="S26" s="107"/>
      <c r="T26" s="108">
        <v>40</v>
      </c>
      <c r="U26" s="108"/>
      <c r="V26" s="109">
        <f>SUM(V27:W30)</f>
        <v>0</v>
      </c>
      <c r="W26" s="109"/>
      <c r="X26" s="99"/>
      <c r="Y26" s="99"/>
      <c r="Z26" s="99"/>
    </row>
    <row r="27" spans="1:26" s="22" customFormat="1" ht="24" customHeight="1" x14ac:dyDescent="0.25">
      <c r="A27" s="25" t="s">
        <v>79</v>
      </c>
      <c r="B27" s="102" t="s">
        <v>86</v>
      </c>
      <c r="C27" s="102"/>
      <c r="D27" s="102"/>
      <c r="E27" s="102"/>
      <c r="F27" s="102"/>
      <c r="G27" s="102"/>
      <c r="H27" s="103">
        <f>$K$13</f>
        <v>230000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4">
        <v>10</v>
      </c>
      <c r="U27" s="104"/>
      <c r="V27" s="101">
        <f t="shared" ref="V27:V34" si="0">(T27*((K27*0)+(N27*50)+(Q27*100)))/(H27*100)</f>
        <v>0</v>
      </c>
      <c r="W27" s="101"/>
      <c r="X27" s="99"/>
      <c r="Y27" s="99"/>
      <c r="Z27" s="99"/>
    </row>
    <row r="28" spans="1:26" s="22" customFormat="1" ht="24" customHeight="1" x14ac:dyDescent="0.25">
      <c r="A28" s="25" t="s">
        <v>80</v>
      </c>
      <c r="B28" s="105" t="s">
        <v>106</v>
      </c>
      <c r="C28" s="105"/>
      <c r="D28" s="105"/>
      <c r="E28" s="105"/>
      <c r="F28" s="105"/>
      <c r="G28" s="105"/>
      <c r="H28" s="103">
        <f t="shared" ref="H28:H30" si="1">$K$13</f>
        <v>230000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4">
        <v>10</v>
      </c>
      <c r="U28" s="104"/>
      <c r="V28" s="101">
        <f t="shared" si="0"/>
        <v>0</v>
      </c>
      <c r="W28" s="101"/>
      <c r="X28" s="99"/>
      <c r="Y28" s="99"/>
      <c r="Z28" s="99"/>
    </row>
    <row r="29" spans="1:26" s="22" customFormat="1" ht="24" customHeight="1" x14ac:dyDescent="0.25">
      <c r="A29" s="25">
        <v>3.3</v>
      </c>
      <c r="B29" s="102" t="s">
        <v>107</v>
      </c>
      <c r="C29" s="102"/>
      <c r="D29" s="102"/>
      <c r="E29" s="102"/>
      <c r="F29" s="102"/>
      <c r="G29" s="102"/>
      <c r="H29" s="103">
        <f t="shared" si="1"/>
        <v>230000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4">
        <v>10</v>
      </c>
      <c r="U29" s="104"/>
      <c r="V29" s="101">
        <f t="shared" si="0"/>
        <v>0</v>
      </c>
      <c r="W29" s="101"/>
      <c r="X29" s="99"/>
      <c r="Y29" s="99"/>
      <c r="Z29" s="99"/>
    </row>
    <row r="30" spans="1:26" s="22" customFormat="1" ht="24" customHeight="1" x14ac:dyDescent="0.25">
      <c r="A30" s="25">
        <v>3.4</v>
      </c>
      <c r="B30" s="102" t="s">
        <v>87</v>
      </c>
      <c r="C30" s="102"/>
      <c r="D30" s="102"/>
      <c r="E30" s="102"/>
      <c r="F30" s="102"/>
      <c r="G30" s="102"/>
      <c r="H30" s="103">
        <f t="shared" si="1"/>
        <v>230000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>
        <v>10</v>
      </c>
      <c r="U30" s="104"/>
      <c r="V30" s="101">
        <f t="shared" si="0"/>
        <v>0</v>
      </c>
      <c r="W30" s="101"/>
      <c r="X30" s="99"/>
      <c r="Y30" s="99"/>
      <c r="Z30" s="99"/>
    </row>
    <row r="31" spans="1:26" s="21" customFormat="1" ht="72" customHeight="1" x14ac:dyDescent="0.25">
      <c r="A31" s="26" t="s">
        <v>81</v>
      </c>
      <c r="B31" s="96" t="s">
        <v>88</v>
      </c>
      <c r="C31" s="96"/>
      <c r="D31" s="96"/>
      <c r="E31" s="96"/>
      <c r="F31" s="96"/>
      <c r="G31" s="96"/>
      <c r="H31" s="97">
        <f>$K$13</f>
        <v>230000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8">
        <v>15</v>
      </c>
      <c r="U31" s="98"/>
      <c r="V31" s="95">
        <f t="shared" si="0"/>
        <v>0</v>
      </c>
      <c r="W31" s="95"/>
      <c r="X31" s="99"/>
      <c r="Y31" s="99"/>
      <c r="Z31" s="99"/>
    </row>
    <row r="32" spans="1:26" s="21" customFormat="1" ht="48" customHeight="1" x14ac:dyDescent="0.25">
      <c r="A32" s="26" t="s">
        <v>82</v>
      </c>
      <c r="B32" s="96" t="s">
        <v>89</v>
      </c>
      <c r="C32" s="96"/>
      <c r="D32" s="96"/>
      <c r="E32" s="96"/>
      <c r="F32" s="96"/>
      <c r="G32" s="96"/>
      <c r="H32" s="97">
        <f>$K$13</f>
        <v>230000</v>
      </c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8">
        <v>10</v>
      </c>
      <c r="U32" s="98"/>
      <c r="V32" s="95">
        <f t="shared" si="0"/>
        <v>0</v>
      </c>
      <c r="W32" s="95"/>
      <c r="X32" s="99"/>
      <c r="Y32" s="99"/>
      <c r="Z32" s="99"/>
    </row>
    <row r="33" spans="1:26" s="21" customFormat="1" ht="24" customHeight="1" x14ac:dyDescent="0.25">
      <c r="A33" s="26" t="s">
        <v>83</v>
      </c>
      <c r="B33" s="96" t="s">
        <v>108</v>
      </c>
      <c r="C33" s="96"/>
      <c r="D33" s="96"/>
      <c r="E33" s="96"/>
      <c r="F33" s="96"/>
      <c r="G33" s="96"/>
      <c r="H33" s="97">
        <v>80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8">
        <v>5</v>
      </c>
      <c r="U33" s="98"/>
      <c r="V33" s="95">
        <f t="shared" si="0"/>
        <v>0</v>
      </c>
      <c r="W33" s="95"/>
      <c r="X33" s="99"/>
      <c r="Y33" s="99"/>
      <c r="Z33" s="99"/>
    </row>
    <row r="34" spans="1:26" s="21" customFormat="1" ht="24" customHeight="1" x14ac:dyDescent="0.25">
      <c r="A34" s="26" t="s">
        <v>84</v>
      </c>
      <c r="B34" s="96" t="s">
        <v>109</v>
      </c>
      <c r="C34" s="96"/>
      <c r="D34" s="96"/>
      <c r="E34" s="96"/>
      <c r="F34" s="96"/>
      <c r="G34" s="96"/>
      <c r="H34" s="97">
        <v>5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8">
        <v>5</v>
      </c>
      <c r="U34" s="98"/>
      <c r="V34" s="95">
        <f t="shared" si="0"/>
        <v>0</v>
      </c>
      <c r="W34" s="95"/>
      <c r="X34" s="99"/>
      <c r="Y34" s="99"/>
      <c r="Z34" s="99"/>
    </row>
    <row r="35" spans="1:26" ht="24" customHeight="1" x14ac:dyDescent="0.25">
      <c r="A35" s="90" t="s">
        <v>9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>
        <f>SUM(T20,T21,T26,T31,T32,T33,T34)</f>
        <v>100</v>
      </c>
      <c r="U35" s="91"/>
      <c r="V35" s="92">
        <f>SUM(V20,V21,V26,V31,V32,V33,V34)</f>
        <v>0</v>
      </c>
      <c r="W35" s="92"/>
      <c r="X35" s="93"/>
      <c r="Y35" s="93"/>
      <c r="Z35" s="93"/>
    </row>
    <row r="36" spans="1:26" ht="9.9499999999999993" customHeight="1" x14ac:dyDescent="0.2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5</v>
      </c>
      <c r="B38" s="79" t="s">
        <v>20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80" t="s">
        <v>21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2"/>
      <c r="Y38" s="83" t="s">
        <v>22</v>
      </c>
      <c r="Z38" s="83"/>
    </row>
    <row r="39" spans="1:26" ht="24" customHeight="1" x14ac:dyDescent="0.25">
      <c r="A39" s="84" t="s">
        <v>23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5" t="str">
        <f>IF(B40&lt;&gt;"","2.1.1","")</f>
        <v/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56"/>
      <c r="Z40" s="56"/>
    </row>
    <row r="41" spans="1:26" ht="48" customHeight="1" x14ac:dyDescent="0.25">
      <c r="A41" s="15" t="str">
        <f>IF(B41&lt;&gt;"","2.1.2","")</f>
        <v/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56"/>
      <c r="Z41" s="56"/>
    </row>
    <row r="42" spans="1:26" ht="48" customHeight="1" x14ac:dyDescent="0.25">
      <c r="A42" s="15" t="str">
        <f>IF(B42&lt;&gt;"","2.1.3","")</f>
        <v/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56"/>
      <c r="Z42" s="56"/>
    </row>
    <row r="43" spans="1:26" ht="48" customHeight="1" x14ac:dyDescent="0.25">
      <c r="A43" s="15" t="str">
        <f>IF(B43&lt;&gt;"","2.1.4","")</f>
        <v/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3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5"/>
      <c r="Y43" s="56"/>
      <c r="Z43" s="56"/>
    </row>
    <row r="44" spans="1:26" ht="48" customHeight="1" x14ac:dyDescent="0.25">
      <c r="A44" s="15" t="str">
        <f>IF(B44&lt;&gt;"","2.1.5","")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7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9"/>
      <c r="Y44" s="76"/>
      <c r="Z44" s="77"/>
    </row>
    <row r="45" spans="1:26" ht="24" customHeight="1" x14ac:dyDescent="0.25">
      <c r="A45" s="84" t="s">
        <v>24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6"/>
    </row>
    <row r="46" spans="1:26" ht="48" customHeight="1" x14ac:dyDescent="0.25">
      <c r="A46" s="15" t="str">
        <f>IF(B46&lt;&gt;"","2.2.1","")</f>
        <v/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56"/>
      <c r="Z46" s="56"/>
    </row>
    <row r="47" spans="1:26" ht="48" customHeight="1" x14ac:dyDescent="0.25">
      <c r="A47" s="15" t="str">
        <f>IF(B47&lt;&gt;"","2.2.2","")</f>
        <v/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56"/>
      <c r="Z47" s="56"/>
    </row>
    <row r="48" spans="1:26" ht="48" customHeight="1" x14ac:dyDescent="0.25">
      <c r="A48" s="15" t="str">
        <f>IF(B48&lt;&gt;"","2.2.3","")</f>
        <v/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56"/>
      <c r="Z48" s="56"/>
    </row>
    <row r="49" spans="1:26" ht="48" customHeight="1" x14ac:dyDescent="0.25">
      <c r="A49" s="15" t="str">
        <f>IF(B49&lt;&gt;"","2.2.4","")</f>
        <v/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3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5"/>
      <c r="Y49" s="56"/>
      <c r="Z49" s="56"/>
    </row>
    <row r="50" spans="1:26" ht="48" customHeight="1" x14ac:dyDescent="0.25">
      <c r="A50" s="15" t="str">
        <f>IF(B50&lt;&gt;"","2.2.5","")</f>
        <v/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56"/>
      <c r="Z50" s="56"/>
    </row>
    <row r="51" spans="1:26" ht="24" customHeight="1" x14ac:dyDescent="0.25">
      <c r="A51" s="84" t="s">
        <v>25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6"/>
    </row>
    <row r="52" spans="1:26" ht="48" customHeight="1" x14ac:dyDescent="0.25">
      <c r="A52" s="15" t="str">
        <f>IF(B52&lt;&gt;"","2.3.1","")</f>
        <v/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56"/>
      <c r="Z52" s="56"/>
    </row>
    <row r="53" spans="1:26" ht="48" customHeight="1" x14ac:dyDescent="0.25">
      <c r="A53" s="15" t="str">
        <f>IF(B53&lt;&gt;"","2.3.2","")</f>
        <v/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56"/>
      <c r="Z53" s="56"/>
    </row>
    <row r="54" spans="1:26" ht="48" customHeight="1" x14ac:dyDescent="0.25">
      <c r="A54" s="15" t="str">
        <f>IF(B54&lt;&gt;"","2.3.3","")</f>
        <v/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56"/>
      <c r="Z54" s="56"/>
    </row>
    <row r="55" spans="1:26" ht="48" customHeight="1" x14ac:dyDescent="0.25">
      <c r="A55" s="15" t="str">
        <f>IF(B55&lt;&gt;"","2.3.4","")</f>
        <v/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3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5"/>
      <c r="Y55" s="56"/>
      <c r="Z55" s="56"/>
    </row>
    <row r="56" spans="1:26" ht="48" customHeight="1" x14ac:dyDescent="0.25">
      <c r="A56" s="15" t="str">
        <f>IF(B56&lt;&gt;"","2.3.5","")</f>
        <v/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3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5"/>
      <c r="Y56" s="56"/>
      <c r="Z56" s="56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s="11" customFormat="1" ht="60" customHeight="1" x14ac:dyDescent="0.25">
      <c r="A60" s="13" t="s">
        <v>5</v>
      </c>
      <c r="B60" s="79" t="s">
        <v>26</v>
      </c>
      <c r="C60" s="79"/>
      <c r="D60" s="79"/>
      <c r="E60" s="79"/>
      <c r="F60" s="79"/>
      <c r="G60" s="79"/>
      <c r="H60" s="79" t="s">
        <v>21</v>
      </c>
      <c r="I60" s="79"/>
      <c r="J60" s="79"/>
      <c r="K60" s="79"/>
      <c r="L60" s="79"/>
      <c r="M60" s="79"/>
      <c r="N60" s="79"/>
      <c r="O60" s="79"/>
      <c r="P60" s="79"/>
      <c r="Q60" s="80" t="s">
        <v>27</v>
      </c>
      <c r="R60" s="81"/>
      <c r="S60" s="81"/>
      <c r="T60" s="81"/>
      <c r="U60" s="81"/>
      <c r="V60" s="81"/>
      <c r="W60" s="81"/>
      <c r="X60" s="82"/>
      <c r="Y60" s="83" t="s">
        <v>22</v>
      </c>
      <c r="Z60" s="83"/>
    </row>
    <row r="61" spans="1:26" ht="72" customHeight="1" x14ac:dyDescent="0.25">
      <c r="A61" s="15" t="str">
        <f>IF(B61&lt;&gt;"","3.1","")</f>
        <v/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3"/>
      <c r="R61" s="74"/>
      <c r="S61" s="74"/>
      <c r="T61" s="74"/>
      <c r="U61" s="74"/>
      <c r="V61" s="74"/>
      <c r="W61" s="74"/>
      <c r="X61" s="75"/>
      <c r="Y61" s="56"/>
      <c r="Z61" s="56"/>
    </row>
    <row r="62" spans="1:26" ht="72" customHeight="1" x14ac:dyDescent="0.25">
      <c r="A62" s="15" t="str">
        <f>IF(B62&lt;&gt;"","3.2","")</f>
        <v/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3"/>
      <c r="R62" s="74"/>
      <c r="S62" s="74"/>
      <c r="T62" s="74"/>
      <c r="U62" s="74"/>
      <c r="V62" s="74"/>
      <c r="W62" s="74"/>
      <c r="X62" s="75"/>
      <c r="Y62" s="56"/>
      <c r="Z62" s="56"/>
    </row>
    <row r="63" spans="1:26" ht="72" customHeight="1" x14ac:dyDescent="0.25">
      <c r="A63" s="15" t="str">
        <f>IF(B63&lt;&gt;"","3.3","")</f>
        <v/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3"/>
      <c r="R63" s="74"/>
      <c r="S63" s="74"/>
      <c r="T63" s="74"/>
      <c r="U63" s="74"/>
      <c r="V63" s="74"/>
      <c r="W63" s="74"/>
      <c r="X63" s="75"/>
      <c r="Y63" s="56"/>
      <c r="Z63" s="56"/>
    </row>
    <row r="64" spans="1:26" ht="72" customHeight="1" x14ac:dyDescent="0.25">
      <c r="A64" s="15" t="str">
        <f>IF(B64&lt;&gt;"","3.4","")</f>
        <v/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3"/>
      <c r="R64" s="74"/>
      <c r="S64" s="74"/>
      <c r="T64" s="74"/>
      <c r="U64" s="74"/>
      <c r="V64" s="74"/>
      <c r="W64" s="74"/>
      <c r="X64" s="75"/>
      <c r="Y64" s="56"/>
      <c r="Z64" s="56"/>
    </row>
    <row r="65" spans="1:26" ht="72" customHeight="1" x14ac:dyDescent="0.25">
      <c r="A65" s="15" t="str">
        <f>IF(B65&lt;&gt;"","3.5","")</f>
        <v/>
      </c>
      <c r="B65" s="73"/>
      <c r="C65" s="74"/>
      <c r="D65" s="74"/>
      <c r="E65" s="74"/>
      <c r="F65" s="74"/>
      <c r="G65" s="75"/>
      <c r="H65" s="73"/>
      <c r="I65" s="74"/>
      <c r="J65" s="74"/>
      <c r="K65" s="74"/>
      <c r="L65" s="74"/>
      <c r="M65" s="74"/>
      <c r="N65" s="74"/>
      <c r="O65" s="74"/>
      <c r="P65" s="75"/>
      <c r="Q65" s="73"/>
      <c r="R65" s="74"/>
      <c r="S65" s="74"/>
      <c r="T65" s="74"/>
      <c r="U65" s="74"/>
      <c r="V65" s="74"/>
      <c r="W65" s="74"/>
      <c r="X65" s="75"/>
      <c r="Y65" s="76"/>
      <c r="Z65" s="77"/>
    </row>
    <row r="66" spans="1:26" ht="72" customHeight="1" x14ac:dyDescent="0.25">
      <c r="A66" s="15" t="str">
        <f>IF(B66&lt;&gt;"","3.6","")</f>
        <v/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3"/>
      <c r="R66" s="74"/>
      <c r="S66" s="74"/>
      <c r="T66" s="74"/>
      <c r="U66" s="74"/>
      <c r="V66" s="74"/>
      <c r="W66" s="74"/>
      <c r="X66" s="75"/>
      <c r="Y66" s="56"/>
      <c r="Z66" s="56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</row>
    <row r="71" spans="1:26" ht="48" customHeight="1" x14ac:dyDescent="0.25"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</row>
    <row r="72" spans="1:26" ht="48" customHeight="1" x14ac:dyDescent="0.25"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</row>
    <row r="73" spans="1:26" ht="48" customHeight="1" x14ac:dyDescent="0.25"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</row>
    <row r="74" spans="1:26" ht="48" customHeight="1" x14ac:dyDescent="0.25">
      <c r="B74" s="69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</row>
    <row r="75" spans="1:26" ht="19.5" customHeight="1" x14ac:dyDescent="0.25">
      <c r="A75" s="2"/>
    </row>
    <row r="76" spans="1:26" ht="21" customHeight="1" x14ac:dyDescent="0.25">
      <c r="A76" s="4" t="s">
        <v>99</v>
      </c>
    </row>
    <row r="77" spans="1:26" ht="13.5" customHeight="1" x14ac:dyDescent="0.25"/>
    <row r="78" spans="1:26" ht="21" customHeight="1" x14ac:dyDescent="0.25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4"/>
      <c r="T78" s="35"/>
      <c r="U78" s="35"/>
      <c r="V78" s="35"/>
      <c r="W78" s="35"/>
      <c r="X78" s="35"/>
      <c r="Y78" s="36"/>
    </row>
    <row r="79" spans="1:26" ht="21" customHeight="1" x14ac:dyDescent="0.25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6" ht="21" customHeight="1" x14ac:dyDescent="0.25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5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5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37"/>
      <c r="T82" s="38"/>
      <c r="U82" s="38"/>
      <c r="V82" s="38"/>
      <c r="W82" s="38"/>
      <c r="X82" s="38"/>
      <c r="Y82" s="39"/>
    </row>
    <row r="83" spans="2:25" x14ac:dyDescent="0.25">
      <c r="B83" s="55"/>
      <c r="C83" s="55"/>
      <c r="D83" s="55"/>
      <c r="E83" s="55"/>
      <c r="F83" s="55"/>
      <c r="G83" s="55"/>
      <c r="H83" s="55"/>
      <c r="J83" s="55"/>
      <c r="K83" s="55"/>
      <c r="L83" s="55"/>
      <c r="M83" s="55"/>
      <c r="N83" s="55"/>
      <c r="O83" s="55"/>
      <c r="P83" s="55"/>
      <c r="Q83" s="55"/>
      <c r="S83" s="37"/>
      <c r="T83" s="38"/>
      <c r="U83" s="38"/>
      <c r="V83" s="38"/>
      <c r="W83" s="38"/>
      <c r="X83" s="38"/>
      <c r="Y83" s="39"/>
    </row>
    <row r="84" spans="2:25" ht="21" customHeight="1" x14ac:dyDescent="0.25">
      <c r="B84" s="55"/>
      <c r="C84" s="55"/>
      <c r="D84" s="55"/>
      <c r="E84" s="55"/>
      <c r="F84" s="55"/>
      <c r="G84" s="55"/>
      <c r="H84" s="55"/>
      <c r="J84" s="55"/>
      <c r="K84" s="55"/>
      <c r="L84" s="55"/>
      <c r="M84" s="55"/>
      <c r="N84" s="55"/>
      <c r="O84" s="55"/>
      <c r="P84" s="55"/>
      <c r="Q84" s="55"/>
      <c r="S84" s="37"/>
      <c r="T84" s="38"/>
      <c r="U84" s="38"/>
      <c r="V84" s="38"/>
      <c r="W84" s="38"/>
      <c r="X84" s="38"/>
      <c r="Y84" s="39"/>
    </row>
    <row r="85" spans="2:25" ht="21" customHeight="1" x14ac:dyDescent="0.25">
      <c r="B85" s="55"/>
      <c r="C85" s="55"/>
      <c r="D85" s="55"/>
      <c r="E85" s="55"/>
      <c r="F85" s="55"/>
      <c r="G85" s="55"/>
      <c r="H85" s="55"/>
      <c r="J85" s="55"/>
      <c r="K85" s="55"/>
      <c r="L85" s="55"/>
      <c r="M85" s="55"/>
      <c r="N85" s="55"/>
      <c r="O85" s="55"/>
      <c r="P85" s="55"/>
      <c r="Q85" s="55"/>
      <c r="S85" s="37"/>
      <c r="T85" s="38"/>
      <c r="U85" s="38"/>
      <c r="V85" s="38"/>
      <c r="W85" s="38"/>
      <c r="X85" s="38"/>
      <c r="Y85" s="39"/>
    </row>
    <row r="86" spans="2:25" ht="21" customHeight="1" x14ac:dyDescent="0.25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7"/>
      <c r="T86" s="38"/>
      <c r="U86" s="38"/>
      <c r="V86" s="38"/>
      <c r="W86" s="38"/>
      <c r="X86" s="38"/>
      <c r="Y86" s="39"/>
    </row>
    <row r="87" spans="2:25" ht="21" customHeight="1" x14ac:dyDescent="0.25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40"/>
      <c r="T87" s="41"/>
      <c r="U87" s="41"/>
      <c r="V87" s="41"/>
      <c r="W87" s="41"/>
      <c r="X87" s="41"/>
      <c r="Y87" s="42"/>
    </row>
    <row r="88" spans="2:25" ht="48" customHeight="1" x14ac:dyDescent="0.25">
      <c r="B88" s="72"/>
      <c r="C88" s="72"/>
      <c r="D88" s="72"/>
      <c r="E88" s="72"/>
      <c r="F88" s="72"/>
      <c r="G88" s="72"/>
      <c r="H88" s="72"/>
      <c r="J88" s="57"/>
      <c r="K88" s="58"/>
      <c r="L88" s="58"/>
      <c r="M88" s="58"/>
      <c r="N88" s="58"/>
      <c r="O88" s="58"/>
      <c r="P88" s="58"/>
      <c r="Q88" s="59"/>
      <c r="S88" s="57"/>
      <c r="T88" s="58"/>
      <c r="U88" s="58"/>
      <c r="V88" s="58"/>
      <c r="W88" s="58"/>
      <c r="X88" s="58"/>
      <c r="Y88" s="59"/>
    </row>
    <row r="89" spans="2:25" ht="48" customHeight="1" x14ac:dyDescent="0.25">
      <c r="B89" s="72"/>
      <c r="C89" s="72"/>
      <c r="D89" s="72"/>
      <c r="E89" s="72"/>
      <c r="F89" s="72"/>
      <c r="G89" s="72"/>
      <c r="H89" s="72"/>
      <c r="J89" s="60"/>
      <c r="K89" s="61"/>
      <c r="L89" s="61"/>
      <c r="M89" s="61"/>
      <c r="N89" s="61"/>
      <c r="O89" s="61"/>
      <c r="P89" s="61"/>
      <c r="Q89" s="62"/>
      <c r="S89" s="60"/>
      <c r="T89" s="61"/>
      <c r="U89" s="61"/>
      <c r="V89" s="61"/>
      <c r="W89" s="61"/>
      <c r="X89" s="61"/>
      <c r="Y89" s="62"/>
    </row>
    <row r="90" spans="2:25" ht="21" customHeight="1" x14ac:dyDescent="0.25"/>
    <row r="91" spans="2:25" ht="21" customHeight="1" x14ac:dyDescent="0.25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4"/>
      <c r="T91" s="35"/>
      <c r="U91" s="35"/>
      <c r="V91" s="35"/>
      <c r="W91" s="35"/>
      <c r="X91" s="35"/>
      <c r="Y91" s="36"/>
    </row>
    <row r="92" spans="2:25" ht="21" customHeight="1" x14ac:dyDescent="0.25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5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5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5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37"/>
      <c r="T95" s="38"/>
      <c r="U95" s="38"/>
      <c r="V95" s="38"/>
      <c r="W95" s="38"/>
      <c r="X95" s="38"/>
      <c r="Y95" s="39"/>
    </row>
    <row r="96" spans="2:25" x14ac:dyDescent="0.25">
      <c r="B96" s="55"/>
      <c r="C96" s="55"/>
      <c r="D96" s="55"/>
      <c r="E96" s="55"/>
      <c r="F96" s="55"/>
      <c r="G96" s="55"/>
      <c r="H96" s="55"/>
      <c r="J96" s="55"/>
      <c r="K96" s="55"/>
      <c r="L96" s="55"/>
      <c r="M96" s="55"/>
      <c r="N96" s="55"/>
      <c r="O96" s="55"/>
      <c r="P96" s="55"/>
      <c r="Q96" s="55"/>
      <c r="S96" s="37"/>
      <c r="T96" s="38"/>
      <c r="U96" s="38"/>
      <c r="V96" s="38"/>
      <c r="W96" s="38"/>
      <c r="X96" s="38"/>
      <c r="Y96" s="39"/>
    </row>
    <row r="97" spans="2:25" ht="21" customHeight="1" x14ac:dyDescent="0.25">
      <c r="B97" s="55"/>
      <c r="C97" s="55"/>
      <c r="D97" s="55"/>
      <c r="E97" s="55"/>
      <c r="F97" s="55"/>
      <c r="G97" s="55"/>
      <c r="H97" s="55"/>
      <c r="J97" s="55"/>
      <c r="K97" s="55"/>
      <c r="L97" s="55"/>
      <c r="M97" s="55"/>
      <c r="N97" s="55"/>
      <c r="O97" s="55"/>
      <c r="P97" s="55"/>
      <c r="Q97" s="55"/>
      <c r="S97" s="37"/>
      <c r="T97" s="38"/>
      <c r="U97" s="38"/>
      <c r="V97" s="38"/>
      <c r="W97" s="38"/>
      <c r="X97" s="38"/>
      <c r="Y97" s="39"/>
    </row>
    <row r="98" spans="2:25" ht="21" customHeight="1" x14ac:dyDescent="0.25">
      <c r="B98" s="55"/>
      <c r="C98" s="55"/>
      <c r="D98" s="55"/>
      <c r="E98" s="55"/>
      <c r="F98" s="55"/>
      <c r="G98" s="55"/>
      <c r="H98" s="55"/>
      <c r="J98" s="55"/>
      <c r="K98" s="55"/>
      <c r="L98" s="55"/>
      <c r="M98" s="55"/>
      <c r="N98" s="55"/>
      <c r="O98" s="55"/>
      <c r="P98" s="55"/>
      <c r="Q98" s="55"/>
      <c r="S98" s="37"/>
      <c r="T98" s="38"/>
      <c r="U98" s="38"/>
      <c r="V98" s="38"/>
      <c r="W98" s="38"/>
      <c r="X98" s="38"/>
      <c r="Y98" s="39"/>
    </row>
    <row r="99" spans="2:25" ht="21" customHeight="1" x14ac:dyDescent="0.25">
      <c r="B99" s="55"/>
      <c r="C99" s="55"/>
      <c r="D99" s="55"/>
      <c r="E99" s="55"/>
      <c r="F99" s="55"/>
      <c r="G99" s="55"/>
      <c r="H99" s="55"/>
      <c r="J99" s="55"/>
      <c r="K99" s="55"/>
      <c r="L99" s="55"/>
      <c r="M99" s="55"/>
      <c r="N99" s="55"/>
      <c r="O99" s="55"/>
      <c r="P99" s="55"/>
      <c r="Q99" s="55"/>
      <c r="S99" s="37"/>
      <c r="T99" s="38"/>
      <c r="U99" s="38"/>
      <c r="V99" s="38"/>
      <c r="W99" s="38"/>
      <c r="X99" s="38"/>
      <c r="Y99" s="39"/>
    </row>
    <row r="100" spans="2:25" ht="21" customHeight="1" x14ac:dyDescent="0.25">
      <c r="B100" s="55"/>
      <c r="C100" s="55"/>
      <c r="D100" s="55"/>
      <c r="E100" s="55"/>
      <c r="F100" s="55"/>
      <c r="G100" s="55"/>
      <c r="H100" s="55"/>
      <c r="J100" s="55"/>
      <c r="K100" s="55"/>
      <c r="L100" s="55"/>
      <c r="M100" s="55"/>
      <c r="N100" s="55"/>
      <c r="O100" s="55"/>
      <c r="P100" s="55"/>
      <c r="Q100" s="55"/>
      <c r="S100" s="40"/>
      <c r="T100" s="41"/>
      <c r="U100" s="41"/>
      <c r="V100" s="41"/>
      <c r="W100" s="41"/>
      <c r="X100" s="41"/>
      <c r="Y100" s="42"/>
    </row>
    <row r="101" spans="2:25" ht="48" customHeight="1" x14ac:dyDescent="0.25">
      <c r="B101" s="56"/>
      <c r="C101" s="56"/>
      <c r="D101" s="56"/>
      <c r="E101" s="56"/>
      <c r="F101" s="56"/>
      <c r="G101" s="56"/>
      <c r="H101" s="56"/>
      <c r="J101" s="57"/>
      <c r="K101" s="58"/>
      <c r="L101" s="58"/>
      <c r="M101" s="58"/>
      <c r="N101" s="58"/>
      <c r="O101" s="58"/>
      <c r="P101" s="58"/>
      <c r="Q101" s="59"/>
      <c r="S101" s="43"/>
      <c r="T101" s="44"/>
      <c r="U101" s="44"/>
      <c r="V101" s="44"/>
      <c r="W101" s="44"/>
      <c r="X101" s="44"/>
      <c r="Y101" s="45"/>
    </row>
    <row r="102" spans="2:25" ht="48" customHeight="1" x14ac:dyDescent="0.25">
      <c r="B102" s="56"/>
      <c r="C102" s="56"/>
      <c r="D102" s="56"/>
      <c r="E102" s="56"/>
      <c r="F102" s="56"/>
      <c r="G102" s="56"/>
      <c r="H102" s="56"/>
      <c r="J102" s="60"/>
      <c r="K102" s="61"/>
      <c r="L102" s="61"/>
      <c r="M102" s="61"/>
      <c r="N102" s="61"/>
      <c r="O102" s="61"/>
      <c r="P102" s="61"/>
      <c r="Q102" s="62"/>
      <c r="S102" s="46"/>
      <c r="T102" s="47"/>
      <c r="U102" s="47"/>
      <c r="V102" s="47"/>
      <c r="W102" s="47"/>
      <c r="X102" s="47"/>
      <c r="Y102" s="48"/>
    </row>
    <row r="103" spans="2:25" ht="21" customHeight="1" x14ac:dyDescent="0.25"/>
    <row r="104" spans="2:25" ht="21" customHeight="1" x14ac:dyDescent="0.25">
      <c r="B104" s="34"/>
      <c r="C104" s="35"/>
      <c r="D104" s="35"/>
      <c r="E104" s="35"/>
      <c r="F104" s="35"/>
      <c r="G104" s="35"/>
      <c r="H104" s="36"/>
      <c r="J104" s="34"/>
      <c r="K104" s="35"/>
      <c r="L104" s="35"/>
      <c r="M104" s="35"/>
      <c r="N104" s="35"/>
      <c r="O104" s="35"/>
      <c r="P104" s="35"/>
      <c r="Q104" s="36"/>
      <c r="S104" s="34"/>
      <c r="T104" s="35"/>
      <c r="U104" s="35"/>
      <c r="V104" s="35"/>
      <c r="W104" s="35"/>
      <c r="X104" s="35"/>
      <c r="Y104" s="36"/>
    </row>
    <row r="105" spans="2:25" ht="21" customHeight="1" x14ac:dyDescent="0.25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5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5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5">
      <c r="B108" s="37"/>
      <c r="C108" s="38"/>
      <c r="D108" s="38"/>
      <c r="E108" s="38"/>
      <c r="F108" s="38"/>
      <c r="G108" s="38"/>
      <c r="H108" s="39"/>
      <c r="J108" s="37"/>
      <c r="K108" s="38"/>
      <c r="L108" s="38"/>
      <c r="M108" s="38"/>
      <c r="N108" s="38"/>
      <c r="O108" s="38"/>
      <c r="P108" s="38"/>
      <c r="Q108" s="39"/>
      <c r="S108" s="37"/>
      <c r="T108" s="38"/>
      <c r="U108" s="38"/>
      <c r="V108" s="38"/>
      <c r="W108" s="38"/>
      <c r="X108" s="38"/>
      <c r="Y108" s="39"/>
    </row>
    <row r="109" spans="2:25" x14ac:dyDescent="0.25">
      <c r="B109" s="37"/>
      <c r="C109" s="38"/>
      <c r="D109" s="38"/>
      <c r="E109" s="38"/>
      <c r="F109" s="38"/>
      <c r="G109" s="38"/>
      <c r="H109" s="39"/>
      <c r="J109" s="37"/>
      <c r="K109" s="38"/>
      <c r="L109" s="38"/>
      <c r="M109" s="38"/>
      <c r="N109" s="38"/>
      <c r="O109" s="38"/>
      <c r="P109" s="38"/>
      <c r="Q109" s="39"/>
      <c r="S109" s="37"/>
      <c r="T109" s="38"/>
      <c r="U109" s="38"/>
      <c r="V109" s="38"/>
      <c r="W109" s="38"/>
      <c r="X109" s="38"/>
      <c r="Y109" s="39"/>
    </row>
    <row r="110" spans="2:25" x14ac:dyDescent="0.25">
      <c r="B110" s="37"/>
      <c r="C110" s="38"/>
      <c r="D110" s="38"/>
      <c r="E110" s="38"/>
      <c r="F110" s="38"/>
      <c r="G110" s="38"/>
      <c r="H110" s="39"/>
      <c r="J110" s="37"/>
      <c r="K110" s="38"/>
      <c r="L110" s="38"/>
      <c r="M110" s="38"/>
      <c r="N110" s="38"/>
      <c r="O110" s="38"/>
      <c r="P110" s="38"/>
      <c r="Q110" s="39"/>
      <c r="S110" s="37"/>
      <c r="T110" s="38"/>
      <c r="U110" s="38"/>
      <c r="V110" s="38"/>
      <c r="W110" s="38"/>
      <c r="X110" s="38"/>
      <c r="Y110" s="39"/>
    </row>
    <row r="111" spans="2:25" ht="21" customHeight="1" x14ac:dyDescent="0.25">
      <c r="B111" s="37"/>
      <c r="C111" s="38"/>
      <c r="D111" s="38"/>
      <c r="E111" s="38"/>
      <c r="F111" s="38"/>
      <c r="G111" s="38"/>
      <c r="H111" s="39"/>
      <c r="J111" s="37"/>
      <c r="K111" s="38"/>
      <c r="L111" s="38"/>
      <c r="M111" s="38"/>
      <c r="N111" s="38"/>
      <c r="O111" s="38"/>
      <c r="P111" s="38"/>
      <c r="Q111" s="39"/>
      <c r="S111" s="37"/>
      <c r="T111" s="38"/>
      <c r="U111" s="38"/>
      <c r="V111" s="38"/>
      <c r="W111" s="38"/>
      <c r="X111" s="38"/>
      <c r="Y111" s="39"/>
    </row>
    <row r="112" spans="2:25" ht="21" customHeight="1" x14ac:dyDescent="0.25">
      <c r="B112" s="37"/>
      <c r="C112" s="38"/>
      <c r="D112" s="38"/>
      <c r="E112" s="38"/>
      <c r="F112" s="38"/>
      <c r="G112" s="38"/>
      <c r="H112" s="39"/>
      <c r="J112" s="37"/>
      <c r="K112" s="38"/>
      <c r="L112" s="38"/>
      <c r="M112" s="38"/>
      <c r="N112" s="38"/>
      <c r="O112" s="38"/>
      <c r="P112" s="38"/>
      <c r="Q112" s="39"/>
      <c r="S112" s="37"/>
      <c r="T112" s="38"/>
      <c r="U112" s="38"/>
      <c r="V112" s="38"/>
      <c r="W112" s="38"/>
      <c r="X112" s="38"/>
      <c r="Y112" s="39"/>
    </row>
    <row r="113" spans="2:25" ht="21" customHeight="1" x14ac:dyDescent="0.25">
      <c r="B113" s="40"/>
      <c r="C113" s="41"/>
      <c r="D113" s="41"/>
      <c r="E113" s="41"/>
      <c r="F113" s="41"/>
      <c r="G113" s="41"/>
      <c r="H113" s="42"/>
      <c r="J113" s="40"/>
      <c r="K113" s="41"/>
      <c r="L113" s="41"/>
      <c r="M113" s="41"/>
      <c r="N113" s="41"/>
      <c r="O113" s="41"/>
      <c r="P113" s="41"/>
      <c r="Q113" s="42"/>
      <c r="S113" s="40"/>
      <c r="T113" s="41"/>
      <c r="U113" s="41"/>
      <c r="V113" s="41"/>
      <c r="W113" s="41"/>
      <c r="X113" s="41"/>
      <c r="Y113" s="42"/>
    </row>
    <row r="114" spans="2:25" ht="48" customHeight="1" x14ac:dyDescent="0.25">
      <c r="B114" s="43"/>
      <c r="C114" s="44"/>
      <c r="D114" s="44"/>
      <c r="E114" s="44"/>
      <c r="F114" s="44"/>
      <c r="G114" s="44"/>
      <c r="H114" s="45"/>
      <c r="J114" s="49"/>
      <c r="K114" s="50"/>
      <c r="L114" s="50"/>
      <c r="M114" s="50"/>
      <c r="N114" s="50"/>
      <c r="O114" s="50"/>
      <c r="P114" s="50"/>
      <c r="Q114" s="51"/>
      <c r="S114" s="43"/>
      <c r="T114" s="44"/>
      <c r="U114" s="44"/>
      <c r="V114" s="44"/>
      <c r="W114" s="44"/>
      <c r="X114" s="44"/>
      <c r="Y114" s="45"/>
    </row>
    <row r="115" spans="2:25" ht="48" customHeight="1" x14ac:dyDescent="0.25">
      <c r="B115" s="46"/>
      <c r="C115" s="47"/>
      <c r="D115" s="47"/>
      <c r="E115" s="47"/>
      <c r="F115" s="47"/>
      <c r="G115" s="47"/>
      <c r="H115" s="48"/>
      <c r="J115" s="52"/>
      <c r="K115" s="53"/>
      <c r="L115" s="53"/>
      <c r="M115" s="53"/>
      <c r="N115" s="53"/>
      <c r="O115" s="53"/>
      <c r="P115" s="53"/>
      <c r="Q115" s="54"/>
      <c r="S115" s="46"/>
      <c r="T115" s="47"/>
      <c r="U115" s="47"/>
      <c r="V115" s="47"/>
      <c r="W115" s="47"/>
      <c r="X115" s="47"/>
      <c r="Y115" s="48"/>
    </row>
    <row r="116" spans="2:25" ht="24" customHeight="1" x14ac:dyDescent="0.25"/>
    <row r="118" spans="2:25" x14ac:dyDescent="0.25">
      <c r="E118" s="12" t="s">
        <v>28</v>
      </c>
      <c r="F118" s="31"/>
      <c r="G118" s="31"/>
      <c r="H118" s="31"/>
      <c r="I118" s="31"/>
      <c r="J118" s="31"/>
      <c r="Q118" s="12" t="s">
        <v>29</v>
      </c>
      <c r="R118" s="31"/>
      <c r="S118" s="31"/>
      <c r="T118" s="31"/>
      <c r="U118" s="31"/>
      <c r="V118" s="31"/>
      <c r="W118" s="31"/>
    </row>
    <row r="119" spans="2:25" ht="23.25" x14ac:dyDescent="0.25">
      <c r="E119" s="12" t="s">
        <v>30</v>
      </c>
      <c r="F119" s="32"/>
      <c r="G119" s="32"/>
      <c r="H119" s="32"/>
      <c r="I119" s="32"/>
      <c r="J119" s="32"/>
      <c r="K119" s="2" t="s">
        <v>31</v>
      </c>
      <c r="Q119" s="12" t="s">
        <v>30</v>
      </c>
      <c r="R119" s="31"/>
      <c r="S119" s="31"/>
      <c r="T119" s="31"/>
      <c r="U119" s="31"/>
      <c r="V119" s="31"/>
      <c r="W119" s="31"/>
      <c r="X119" s="2" t="s">
        <v>31</v>
      </c>
    </row>
    <row r="120" spans="2:25" ht="23.25" x14ac:dyDescent="0.25">
      <c r="E120" s="12" t="s">
        <v>32</v>
      </c>
      <c r="F120" s="32"/>
      <c r="G120" s="32"/>
      <c r="H120" s="32"/>
      <c r="I120" s="32"/>
      <c r="J120" s="32"/>
      <c r="Q120" s="33"/>
      <c r="R120" s="33"/>
      <c r="S120" s="33"/>
      <c r="T120" s="33"/>
      <c r="U120" s="33"/>
      <c r="V120" s="33"/>
      <c r="W120" s="33"/>
      <c r="X120" s="33"/>
    </row>
    <row r="121" spans="2:25" ht="23.25" x14ac:dyDescent="0.25">
      <c r="E121" s="12" t="s">
        <v>33</v>
      </c>
      <c r="F121" s="28"/>
      <c r="G121" s="28"/>
      <c r="H121" s="28"/>
      <c r="I121" s="28"/>
      <c r="J121" s="28"/>
      <c r="Q121" s="12" t="s">
        <v>33</v>
      </c>
      <c r="R121" s="29"/>
      <c r="S121" s="29"/>
      <c r="T121" s="29"/>
      <c r="U121" s="29"/>
      <c r="V121" s="29"/>
      <c r="W121" s="29"/>
    </row>
    <row r="122" spans="2:25" ht="23.25" x14ac:dyDescent="0.25">
      <c r="E122" s="12" t="s">
        <v>34</v>
      </c>
      <c r="F122" s="30"/>
      <c r="G122" s="30"/>
      <c r="H122" s="30"/>
      <c r="I122" s="30"/>
      <c r="J122" s="30"/>
    </row>
  </sheetData>
  <protectedRanges>
    <protectedRange sqref="M7 H8 V13 X20 B40:Z44 B46:Z50 B52:Z56 B61:Z66 B70 B78 B88 J78 J88 S78 S88 B91 B101 J91 J101 S91 S101 B104 B114 J104 J114 S104 S114 R118:R119 Q120 R121 F118:F122 K23:S34 K20:S21" name="ช่วง1"/>
  </protectedRanges>
  <mergeCells count="257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A35:S35"/>
    <mergeCell ref="T35:U35"/>
    <mergeCell ref="V35:W35"/>
    <mergeCell ref="X35:Z35"/>
    <mergeCell ref="A36:Z36"/>
    <mergeCell ref="B38:L38"/>
    <mergeCell ref="M38:X38"/>
    <mergeCell ref="Y38:Z38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X20:Z34"/>
    <mergeCell ref="B21:G21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47:L47"/>
    <mergeCell ref="M47:X47"/>
    <mergeCell ref="Y47:Z47"/>
    <mergeCell ref="B48:L48"/>
    <mergeCell ref="M48:X48"/>
    <mergeCell ref="Y48:Z48"/>
    <mergeCell ref="B44:L44"/>
    <mergeCell ref="Y44:Z44"/>
    <mergeCell ref="A45:Z45"/>
    <mergeCell ref="B46:L46"/>
    <mergeCell ref="M46:X46"/>
    <mergeCell ref="Y46:Z46"/>
    <mergeCell ref="M44:X44"/>
    <mergeCell ref="A51:Z51"/>
    <mergeCell ref="B52:L52"/>
    <mergeCell ref="M52:X52"/>
    <mergeCell ref="Y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60:G60"/>
    <mergeCell ref="H60:P60"/>
    <mergeCell ref="Q60:X60"/>
    <mergeCell ref="Y60:Z60"/>
    <mergeCell ref="B54:L54"/>
    <mergeCell ref="M54:X54"/>
    <mergeCell ref="Y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70:Y74"/>
    <mergeCell ref="B78:H87"/>
    <mergeCell ref="J78:Q87"/>
    <mergeCell ref="S78:Y87"/>
    <mergeCell ref="B88:H89"/>
    <mergeCell ref="J88:Q89"/>
    <mergeCell ref="S88:Y89"/>
    <mergeCell ref="B65:G65"/>
    <mergeCell ref="H65:P65"/>
    <mergeCell ref="Q65:X65"/>
    <mergeCell ref="Y65:Z65"/>
    <mergeCell ref="B66:G66"/>
    <mergeCell ref="H66:P66"/>
    <mergeCell ref="Q66:X66"/>
    <mergeCell ref="Y66:Z66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</mergeCells>
  <dataValidations count="3">
    <dataValidation type="whole" operator="greaterThanOrEqual" allowBlank="1" showInputMessage="1" showErrorMessage="1" error="กรุณากรอกข้อมูลเป็นตัวเลข" sqref="R24:S24 R34:S34 O24:P24 L24:M24 O22:P22 L34:M34 O34:P34 R22:S22 L22:M22 K22:K34 K20:S20 N22:N34 Q22:Q34" xr:uid="{F0B36EEF-EB70-4CA5-96D6-FCA51D2EF52F}">
      <formula1>0</formula1>
    </dataValidation>
    <dataValidation type="decimal" allowBlank="1" showInputMessage="1" showErrorMessage="1" error="กรุณากรอกข้อมูลเป็นตัวเลข" sqref="V13" xr:uid="{038BAC02-EFB6-4900-BE30-981108D79E7C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0BA9E6FE-60A0-4AA0-B3E0-5D5811DB7532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E01A196-673A-4CB9-B92B-60DEA87DC20B}">
          <x14:formula1>
            <xm:f>LIST!$E$2:$E$9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144F102E-3C9F-4607-83F7-DA87A167F80B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DA3A1949-C28A-44EC-B00D-DF2262623C3A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1D2CD18A-71CB-4A4D-BEC7-14023CFD4FED}">
          <x14:formula1>
            <xm:f>LIST!$G$2:$G$10</xm:f>
          </x14:formula1>
          <xm:sqref>B61:B66 C61:G64 C66:G66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LIST</vt:lpstr>
      <vt:lpstr>สจป.ที่ 1 (ชม)</vt:lpstr>
      <vt:lpstr>สจป.ที่ 1 สข.มฮ</vt:lpstr>
      <vt:lpstr>สจป.ที่ 2 (ชร)</vt:lpstr>
      <vt:lpstr>สจป.ที่ 4 สข.พล</vt:lpstr>
      <vt:lpstr>สจป.ที่ 10 (รบ)</vt:lpstr>
      <vt:lpstr>สจป.ที่ 12 (นศ)</vt:lpstr>
      <vt:lpstr>สจป.ที่ 12 สข.กบ</vt:lpstr>
      <vt:lpstr>'สจป.ที่ 1 (ชม)'!Print_Area</vt:lpstr>
      <vt:lpstr>'สจป.ที่ 1 สข.มฮ'!Print_Area</vt:lpstr>
      <vt:lpstr>'สจป.ที่ 10 (รบ)'!Print_Area</vt:lpstr>
      <vt:lpstr>'สจป.ที่ 12 (นศ)'!Print_Area</vt:lpstr>
      <vt:lpstr>'สจป.ที่ 12 สข.กบ'!Print_Area</vt:lpstr>
      <vt:lpstr>'สจป.ที่ 2 (ชร)'!Print_Area</vt:lpstr>
      <vt:lpstr>'สจป.ที่ 4 สข.พล'!Print_Area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2024-05-28T09:55:49Z</cp:lastPrinted>
  <dcterms:created xsi:type="dcterms:W3CDTF">2021-11-29T04:23:48Z</dcterms:created>
  <dcterms:modified xsi:type="dcterms:W3CDTF">2024-06-05T02:58:01Z</dcterms:modified>
</cp:coreProperties>
</file>