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7 (ขก)" sheetId="1" r:id="rId1"/>
    <sheet name="LIST" sheetId="4" state="hidden" r:id="rId2"/>
  </sheets>
  <definedNames>
    <definedName name="_xlnm.Print_Area" localSheetId="0">'สจป.ที่ 7 (ขก)'!$A$1:$Z$166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<sst xmlns="http://schemas.openxmlformats.org/spreadsheetml/2006/main" count="166" uniqueCount="105">
  <si>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</si>
  <si>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</si>
  <si>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</si>
  <si>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</si>
  <si>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</si>
  <si>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</si>
  <si>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</si>
  <si>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</si>
  <si>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</si>
  <si>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</si>
  <si>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</si>
  <si>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</si>
  <si>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</si>
  <si>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</si>
  <si>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</si>
  <si>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</si>
  <si>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</si>
  <si>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</si>
  <si>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</si>
  <si>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</si>
  <si>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</si>
  <si>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</si>
  <si>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</si>
  <si>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</si>
  <si>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</si>
  <si>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</si>
  <si>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</si>
  <si>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</si>
  <si>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</si>
  <si>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</si>
  <si>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</si>
  <si>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</si>
  <si>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</si>
  <si>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</si>
  <si>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</si>
  <si>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</si>
  <si>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</si>
  <si>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</si>
  <si>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</si>
  <si>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</si>
  <si>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</si>
  <si>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</si>
  <si>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</si>
  <si>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</si>
  <si>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</si>
  <si>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</si>
  <si>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</si>
  <si>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</si>
  <si>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</si>
  <si>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</si>
  <si>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</si>
  <si>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</si>
  <si>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</si>
  <si>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</si>
  <si>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</si>
  <si>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</si>
  <si>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</si>
  <si>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</si>
  <si>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</si>
  <si>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</si>
  <si>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</si>
  <si>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</si>
  <si>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</si>
  <si>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</si>
  <si>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</si>
  <si>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</si>
  <si>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</si>
  <si>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</si>
  <si>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</si>
  <si>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</si>
  <si>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</si>
  <si>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</si>
  <si>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</si>
  <si>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กิจกรรมโครงการส่งเสริมการปลูกไม้โตเร็วเพื่ออุตสาหกรรม</t>
  </si>
  <si>
    <t>ประชาสัมพันธ์และรับเกษตรกรเข้าร่วมโครงการ (ไร่)</t>
  </si>
  <si>
    <t>ให้ความรู้ด้านวิชาการและติดตามผลการดำเนินโครงการ (ครั้ง)</t>
  </si>
  <si>
    <t>โครงการส่งเสริมการปลูกไม้โตเร็วเพื่ออุตสาหกรรม</t>
  </si>
  <si>
    <t>สนับสนุนการปลูกไม้โตเร็วแก่เกษตรกร ปีที่ 1 (ไร่) ไร่ละ 1,500 บาท</t>
  </si>
  <si>
    <t>สนับสนุนการปลูกไม้โตเร็วแก่เกษตรกร ปีที่ 2 (ไร่) ไร่ละ 800 บาท</t>
  </si>
  <si>
    <t>สนับสนุนการปลูกไม้โตเร็วแก่เกษตรกร ปีที่ 3 (ไร่) ไร่ละ 700 บาท</t>
  </si>
  <si>
    <t>1) ประชาสัมพันธ์รับเกษตรเข้าร่วมโครงการ (ไร่)</t>
  </si>
  <si>
    <t>3) จัดทำทะเบียนเกษตรกรที่เข้าร่วมโครงการ (ไร่)</t>
  </si>
  <si>
    <t>2) สำรวจความพึงพอใจของผู้เข้าร่วมโครงการ ไม่น้อยกว่าร้อยละ</t>
  </si>
  <si>
    <t>2) สำรวจ/ตรวจสอบพื้นที่เหมาะสมและได้รับอนุญาตถูกต้องตามกฏหมายในโครงการจัดที่ดินทำกินให้ชุมชน ตามนโยบายรัฐบาล 
ภายใต้คณะกรรมการนโยบายที่ดินแห่งชาติ (คทช.) (ไร่)</t>
  </si>
  <si>
    <t>ตรวจรับรองการปลูก/บำรุงรักษาต้นไม้/เบิกจ่ายเงินสนับสนุนแก่ผู้เข้าร่วมโครงการ ปีที่ 2</t>
  </si>
  <si>
    <t>โครงการส่งเสริมการปลูกไม้เศรษฐกิจในพื้นที่ลุ่มน้ำชั้น 3, 4 และ 5 ก่อนมติ ครม. เมื่อวันที่ 30 มิ.ย. 2541 (ไร่)</t>
  </si>
  <si>
    <t>1) ให้คำแนะนำทางวิชาการด้านการปลูกและบำรุงต้นไม้และกำกับให้ผู้เข้าร่วมโครงการดำเนินการตามหลักเกณฑ์ที่กำหนด/ติดตามผลการดำเนินโครงการ (ครั้ง)</t>
  </si>
  <si>
    <t>ตรวจรับรองการปลูก/บำรุงรักษาต้นไม้/เบิกจ่ายเงินสนับสนุนแก่ผู้เข้าร่วมโครงการ ปีที่ 1 (ไร่)</t>
  </si>
  <si>
    <t>โครงการส่งเสริมการปลูกไม้โตเร็วเพื่ออุตสาหกรรม (ไร่)</t>
  </si>
  <si>
    <t>2) สำรวจ/ตรวจสอบพื้นที่เหมาะสมและมีกรรมสิทธิ์หรือสิทธิครอบครองตามกฏหมาย หรือเป็นผู้มีสิทธิใช้ประโยชน์ในที่ดิน (ไร่)</t>
  </si>
  <si>
    <t>1) ให้คำแนะนำทางวิชาการด้านการปลูกและบำรุงต้นไม้และกำกับให้ผู้เข้าร่วมโครงการดำเนินการตามหลักเกณฑ์ที่กำหนด/ ติดตามผลการดำเนินโครงการ (ครั้ง)</t>
  </si>
  <si>
    <t>สนับสนุนการปลูกไม้โตเร็วแก่เกษตรกร ปีที่ 3 (ไร่) 
ไร่ละ 700 บาท</t>
  </si>
  <si>
    <t>ตรวจรับรองการปลูก/บำรุงรักษาต้นไม้/เบิกจ่ายเงินสนับสนุนแก่ผู้เข้าร่วมโครงการ ปีที่ 3 (ไร่)</t>
  </si>
  <si>
    <t>โครงการส่งเสริมการปลูกไม้โตเร็วเพื่อพลังงานทดแทน (ไร่)</t>
  </si>
  <si>
    <t>2) สำรวจ/ตรวจสอบพื้นที่เหมาะสมและมีกรรมสิทธิ์หรือ
สิทธิครอบครองตามกฏหมาย หรือเป็นผู้มีสิทธิใช้ประโยชน์
ในที่ดิน (ไร่)</t>
  </si>
  <si>
    <t>โครงการส่งเสริมการปลูกไม้เศรษฐกิจในพื้นที่ลุ่มน้ำชั้น 3, 4 และ 5 ก่อนมติ ครม. 
เมื่อวันที่ 30 มิ.ย. 2541 (ไร่)</t>
  </si>
  <si>
    <t>ประชาสัมพันธ์และรับเกษตรกรเข้าร่วมโครงการ</t>
  </si>
  <si>
    <t>สนับสนุนการปลูกไม้โตเร็วแก่เกษตรกร ปีที่ 1 (ไร่) 
ไร่ละ 1,500 บาท</t>
  </si>
  <si>
    <t>สนับสนุนการปลูกไม้โตเร็วแก่เกษตรกร ปีที่ 1  (ไร่) ไร่ละ 1,500 บาท</t>
  </si>
  <si>
    <t>สนับสนุนการปลูกไม้โตเร็วแก่เกษตรกร ปีที่ 1  (ไร่) 
ไร่ละ 1,500 บาท</t>
  </si>
  <si>
    <t>สนับสนุนการปลูกไม้โตเร็วแก่เกษตรกร ปีที่ 2 (ไร่)
ไร่ละ 800 บาท</t>
  </si>
  <si>
    <t>-</t>
  </si>
  <si>
    <t>สำนักจัดการทรัพยากรป่าไม้ที่ 7 (ขอนแก่น)</t>
  </si>
  <si>
    <t>ผู้อำนวยการสำนักจัดการทรัพยากรป่าไม้ที่ 7 (ขอนแก่น)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</si>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</sst>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  <font>
      <sz val="16"/>
      <color theme="0"/>
      <name val="TH SarabunIT๙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1" fontId="2" fillId="4" borderId="1" xfId="18" applyNumberFormat="1" applyFont="1" applyFill="1" applyBorder="1" applyAlignment="1" applyProtection="1">
      <alignment horizontal="center" vertical="top"/>
      <protection/>
    </xf>
    <xf numFmtId="1" fontId="2" fillId="4" borderId="1" xfId="18" applyNumberFormat="1" applyFont="1" applyFill="1" applyBorder="1" applyAlignment="1">
      <alignment horizontal="center" vertical="top"/>
    </xf>
    <xf numFmtId="1" fontId="2" fillId="4" borderId="3" xfId="18" applyNumberFormat="1" applyFont="1" applyFill="1" applyBorder="1" applyAlignment="1" applyProtection="1">
      <alignment horizontal="center" vertical="top"/>
      <protection locked="0"/>
    </xf>
    <xf numFmtId="1" fontId="2" fillId="4" borderId="4" xfId="18" applyNumberFormat="1" applyFont="1" applyFill="1" applyBorder="1" applyAlignment="1" applyProtection="1">
      <alignment horizontal="center" vertical="top"/>
      <protection locked="0"/>
    </xf>
    <xf numFmtId="1" fontId="2" fillId="4" borderId="5" xfId="18" applyNumberFormat="1" applyFont="1" applyFill="1" applyBorder="1" applyAlignment="1" applyProtection="1">
      <alignment horizontal="center" vertical="top"/>
      <protection locked="0"/>
    </xf>
    <xf numFmtId="1" fontId="2" fillId="4" borderId="1" xfId="18" applyNumberFormat="1" applyFont="1" applyFill="1" applyBorder="1" applyAlignment="1" applyProtection="1">
      <alignment horizontal="center" vertical="top"/>
      <protection locked="0"/>
    </xf>
    <xf numFmtId="164" fontId="2" fillId="4" borderId="1" xfId="18" applyNumberFormat="1" applyFont="1" applyFill="1" applyBorder="1" applyAlignment="1">
      <alignment horizontal="center" vertical="top"/>
    </xf>
    <xf numFmtId="43" fontId="2" fillId="4" borderId="1" xfId="18" applyFont="1" applyFill="1" applyBorder="1" applyAlignment="1">
      <alignment horizontal="right" vertical="top"/>
    </xf>
    <xf numFmtId="43" fontId="3" fillId="5" borderId="1" xfId="18" applyFont="1" applyFill="1" applyBorder="1" applyAlignment="1">
      <alignment horizontal="center" vertical="top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5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4" xfId="0" applyNumberFormat="1" applyFont="1" applyFill="1" applyBorder="1" applyAlignment="1" applyProtection="1">
      <alignment horizontal="center" vertical="top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4" borderId="8" xfId="0" applyFont="1" applyFill="1" applyBorder="1" applyAlignment="1" applyProtection="1">
      <alignment horizontal="center" vertical="top"/>
      <protection locked="0"/>
    </xf>
    <xf numFmtId="0" fontId="2" fillId="4" borderId="11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horizontal="center" vertical="top"/>
      <protection locked="0"/>
    </xf>
    <xf numFmtId="0" fontId="2" fillId="4" borderId="12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164" fontId="6" fillId="4" borderId="1" xfId="18" applyNumberFormat="1" applyFont="1" applyFill="1" applyBorder="1" applyAlignment="1">
      <alignment horizontal="center" vertical="top"/>
    </xf>
    <xf numFmtId="43" fontId="6" fillId="4" borderId="1" xfId="18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164" fontId="3" fillId="5" borderId="1" xfId="18" applyNumberFormat="1" applyFont="1" applyFill="1" applyBorder="1" applyAlignment="1">
      <alignment horizontal="center" vertical="top"/>
    </xf>
    <xf numFmtId="43" fontId="3" fillId="5" borderId="1" xfId="18" applyFont="1" applyFill="1" applyBorder="1" applyAlignment="1">
      <alignment horizontal="right" vertical="top"/>
    </xf>
    <xf numFmtId="0" fontId="2" fillId="4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43" fontId="2" fillId="4" borderId="6" xfId="18" applyFont="1" applyFill="1" applyBorder="1" applyAlignment="1">
      <alignment horizontal="center" vertical="center"/>
    </xf>
    <xf numFmtId="43" fontId="2" fillId="4" borderId="7" xfId="18" applyFont="1" applyFill="1" applyBorder="1" applyAlignment="1">
      <alignment horizontal="center" vertical="center"/>
    </xf>
    <xf numFmtId="43" fontId="2" fillId="4" borderId="8" xfId="18" applyFont="1" applyFill="1" applyBorder="1" applyAlignment="1">
      <alignment horizontal="center" vertical="center"/>
    </xf>
    <xf numFmtId="43" fontId="2" fillId="4" borderId="9" xfId="18" applyFont="1" applyFill="1" applyBorder="1" applyAlignment="1">
      <alignment horizontal="center" vertical="center"/>
    </xf>
    <xf numFmtId="43" fontId="2" fillId="4" borderId="0" xfId="18" applyFont="1" applyFill="1" applyBorder="1" applyAlignment="1">
      <alignment horizontal="center" vertical="center"/>
    </xf>
    <xf numFmtId="43" fontId="2" fillId="4" borderId="10" xfId="18" applyFont="1" applyFill="1" applyBorder="1" applyAlignment="1">
      <alignment horizontal="center" vertical="center"/>
    </xf>
    <xf numFmtId="43" fontId="2" fillId="4" borderId="11" xfId="18" applyFont="1" applyFill="1" applyBorder="1" applyAlignment="1">
      <alignment horizontal="center" vertical="center"/>
    </xf>
    <xf numFmtId="43" fontId="2" fillId="4" borderId="2" xfId="18" applyFont="1" applyFill="1" applyBorder="1" applyAlignment="1">
      <alignment horizontal="center" vertical="center"/>
    </xf>
    <xf numFmtId="43" fontId="2" fillId="4" borderId="12" xfId="18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top" wrapText="1"/>
    </xf>
    <xf numFmtId="43" fontId="2" fillId="4" borderId="1" xfId="18" applyNumberFormat="1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right" vertical="top"/>
    </xf>
    <xf numFmtId="0" fontId="2" fillId="4" borderId="1" xfId="0" applyFont="1" applyFill="1" applyBorder="1" applyAlignment="1">
      <alignment horizontal="left" vertical="top" wrapText="1"/>
    </xf>
    <xf numFmtId="1" fontId="3" fillId="5" borderId="1" xfId="18" applyNumberFormat="1" applyFont="1" applyFill="1" applyBorder="1" applyAlignment="1">
      <alignment horizontal="center" vertical="top"/>
    </xf>
    <xf numFmtId="1" fontId="3" fillId="5" borderId="1" xfId="18" applyNumberFormat="1" applyFont="1" applyFill="1" applyBorder="1" applyAlignment="1" applyProtection="1">
      <alignment horizontal="center" vertical="top"/>
      <protection/>
    </xf>
    <xf numFmtId="0" fontId="3" fillId="6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164" fontId="2" fillId="4" borderId="1" xfId="18" applyNumberFormat="1" applyFont="1" applyFill="1" applyBorder="1" applyAlignment="1" applyProtection="1">
      <alignment horizontal="center" vertical="top"/>
      <protection locked="0"/>
    </xf>
    <xf numFmtId="164" fontId="2" fillId="4" borderId="1" xfId="18" applyNumberFormat="1" applyFont="1" applyFill="1" applyBorder="1" applyAlignment="1" applyProtection="1">
      <alignment horizontal="center" vertical="top"/>
      <protection/>
    </xf>
    <xf numFmtId="164" fontId="2" fillId="4" borderId="1" xfId="18" applyNumberFormat="1" applyFont="1" applyFill="1" applyBorder="1" applyAlignment="1" applyProtection="1">
      <alignment horizontal="center" vertical="top" wrapText="1"/>
      <protection/>
    </xf>
    <xf numFmtId="164" fontId="3" fillId="5" borderId="1" xfId="18" applyNumberFormat="1" applyFont="1" applyFill="1" applyBorder="1" applyAlignment="1" applyProtection="1">
      <alignment horizontal="center" vertical="top"/>
      <protection/>
    </xf>
    <xf numFmtId="1" fontId="2" fillId="4" borderId="1" xfId="18" applyNumberFormat="1" applyFont="1" applyFill="1" applyBorder="1" applyAlignment="1">
      <alignment horizontal="center" vertical="top" wrapText="1"/>
    </xf>
    <xf numFmtId="43" fontId="3" fillId="3" borderId="3" xfId="18" applyFont="1" applyFill="1" applyBorder="1" applyAlignment="1">
      <alignment horizontal="center" vertical="top"/>
    </xf>
    <xf numFmtId="43" fontId="3" fillId="3" borderId="5" xfId="18" applyFont="1" applyFill="1" applyBorder="1" applyAlignment="1">
      <alignment horizontal="center" vertical="top"/>
    </xf>
    <xf numFmtId="43" fontId="2" fillId="4" borderId="1" xfId="18" applyFont="1" applyFill="1" applyBorder="1" applyAlignment="1" applyProtection="1">
      <alignment horizontal="right" vertical="top"/>
      <protection/>
    </xf>
    <xf numFmtId="43" fontId="2" fillId="4" borderId="6" xfId="18" applyFont="1" applyFill="1" applyBorder="1" applyAlignment="1" applyProtection="1">
      <alignment horizontal="center" vertical="center" wrapText="1"/>
      <protection locked="0"/>
    </xf>
    <xf numFmtId="43" fontId="2" fillId="4" borderId="7" xfId="18" applyFont="1" applyFill="1" applyBorder="1" applyAlignment="1" applyProtection="1">
      <alignment horizontal="center" vertical="center" wrapText="1"/>
      <protection locked="0"/>
    </xf>
    <xf numFmtId="43" fontId="2" fillId="4" borderId="8" xfId="18" applyFont="1" applyFill="1" applyBorder="1" applyAlignment="1" applyProtection="1">
      <alignment horizontal="center" vertical="center" wrapText="1"/>
      <protection locked="0"/>
    </xf>
    <xf numFmtId="43" fontId="2" fillId="4" borderId="9" xfId="18" applyFont="1" applyFill="1" applyBorder="1" applyAlignment="1" applyProtection="1">
      <alignment horizontal="center" vertical="center" wrapText="1"/>
      <protection locked="0"/>
    </xf>
    <xf numFmtId="43" fontId="2" fillId="4" borderId="0" xfId="18" applyFont="1" applyFill="1" applyBorder="1" applyAlignment="1" applyProtection="1">
      <alignment horizontal="center" vertical="center" wrapText="1"/>
      <protection locked="0"/>
    </xf>
    <xf numFmtId="43" fontId="2" fillId="4" borderId="10" xfId="18" applyFont="1" applyFill="1" applyBorder="1" applyAlignment="1" applyProtection="1">
      <alignment horizontal="center" vertical="center" wrapText="1"/>
      <protection locked="0"/>
    </xf>
    <xf numFmtId="43" fontId="2" fillId="4" borderId="11" xfId="18" applyFont="1" applyFill="1" applyBorder="1" applyAlignment="1" applyProtection="1">
      <alignment horizontal="center" vertical="center" wrapText="1"/>
      <protection locked="0"/>
    </xf>
    <xf numFmtId="43" fontId="2" fillId="4" borderId="2" xfId="18" applyFont="1" applyFill="1" applyBorder="1" applyAlignment="1" applyProtection="1">
      <alignment horizontal="center" vertical="center" wrapText="1"/>
      <protection locked="0"/>
    </xf>
    <xf numFmtId="43" fontId="2" fillId="4" borderId="12" xfId="18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65"/>
  <sheetViews>
    <sheetView tabSelected="1" zoomScale="85" zoomScaleNormal="85" zoomScaleSheetLayoutView="64" zoomScalePageLayoutView="70" workbookViewId="0" topLeftCell="A1">
      <selection activeCell="J2" sqref="J2:Q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77" t="s">
        <v>104</v>
      </c>
      <c r="K2" s="77"/>
      <c r="L2" s="77"/>
      <c r="M2" s="77"/>
      <c r="N2" s="77"/>
      <c r="O2" s="77"/>
      <c r="P2" s="77"/>
      <c r="Q2" s="77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76" t="s">
        <v>102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21" customHeight="1">
      <c r="A4" s="76" t="s">
        <v>73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78"/>
      <c r="N7" s="79"/>
      <c r="O7" s="79"/>
      <c r="P7" s="80"/>
    </row>
    <row r="8" spans="1:10" ht="21" customHeight="1">
      <c r="A8" s="14" t="s">
        <v>23</v>
      </c>
      <c r="G8" s="8"/>
      <c r="H8" s="78"/>
      <c r="I8" s="79"/>
      <c r="J8" s="80"/>
    </row>
    <row r="9" ht="10.05" customHeight="1">
      <c r="G9" s="5">
        <v>4</v>
      </c>
    </row>
    <row r="10" spans="1:26" s="7" customFormat="1" ht="21" customHeight="1">
      <c r="A10" s="67" t="s">
        <v>10</v>
      </c>
      <c r="B10" s="67" t="s">
        <v>24</v>
      </c>
      <c r="C10" s="67"/>
      <c r="D10" s="67"/>
      <c r="E10" s="67"/>
      <c r="F10" s="67"/>
      <c r="G10" s="67"/>
      <c r="H10" s="67"/>
      <c r="I10" s="67"/>
      <c r="J10" s="67"/>
      <c r="K10" s="67" t="s">
        <v>38</v>
      </c>
      <c r="L10" s="67"/>
      <c r="M10" s="67"/>
      <c r="N10" s="67"/>
      <c r="O10" s="67"/>
      <c r="P10" s="67"/>
      <c r="Q10" s="67"/>
      <c r="R10" s="67"/>
      <c r="S10" s="67" t="s">
        <v>39</v>
      </c>
      <c r="T10" s="67"/>
      <c r="U10" s="67"/>
      <c r="V10" s="67"/>
      <c r="W10" s="67"/>
      <c r="X10" s="67"/>
      <c r="Y10" s="67"/>
      <c r="Z10" s="67"/>
    </row>
    <row r="11" spans="1:26" s="7" customFormat="1" ht="21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 t="s">
        <v>35</v>
      </c>
      <c r="L11" s="67"/>
      <c r="M11" s="67"/>
      <c r="N11" s="67" t="s">
        <v>36</v>
      </c>
      <c r="O11" s="67"/>
      <c r="P11" s="67"/>
      <c r="Q11" s="67" t="s">
        <v>37</v>
      </c>
      <c r="R11" s="67"/>
      <c r="S11" s="67" t="s">
        <v>35</v>
      </c>
      <c r="T11" s="67"/>
      <c r="U11" s="67"/>
      <c r="V11" s="67" t="s">
        <v>36</v>
      </c>
      <c r="W11" s="67"/>
      <c r="X11" s="67"/>
      <c r="Y11" s="67" t="s">
        <v>37</v>
      </c>
      <c r="Z11" s="67"/>
    </row>
    <row r="12" spans="1:26" ht="42" customHeight="1">
      <c r="A12" s="23">
        <v>1</v>
      </c>
      <c r="B12" s="94" t="s">
        <v>95</v>
      </c>
      <c r="C12" s="94"/>
      <c r="D12" s="94"/>
      <c r="E12" s="94"/>
      <c r="F12" s="94"/>
      <c r="G12" s="94"/>
      <c r="H12" s="94"/>
      <c r="I12" s="94"/>
      <c r="J12" s="94"/>
      <c r="K12" s="81">
        <v>100</v>
      </c>
      <c r="L12" s="81"/>
      <c r="M12" s="81"/>
      <c r="N12" s="81">
        <f>Q31</f>
        <v>0</v>
      </c>
      <c r="O12" s="81"/>
      <c r="P12" s="81"/>
      <c r="Q12" s="82">
        <f>(V31/T31)*100</f>
        <v>0</v>
      </c>
      <c r="R12" s="82"/>
      <c r="S12" s="85">
        <v>1211000</v>
      </c>
      <c r="T12" s="86"/>
      <c r="U12" s="87"/>
      <c r="V12" s="119"/>
      <c r="W12" s="120"/>
      <c r="X12" s="121"/>
      <c r="Y12" s="85">
        <f>(V12/$S$25)*100</f>
        <v>0</v>
      </c>
      <c r="Z12" s="87"/>
    </row>
    <row r="13" spans="1:26" ht="21" customHeight="1">
      <c r="A13" s="9">
        <v>1.1</v>
      </c>
      <c r="B13" s="83" t="s">
        <v>74</v>
      </c>
      <c r="C13" s="83"/>
      <c r="D13" s="83"/>
      <c r="E13" s="83"/>
      <c r="F13" s="83"/>
      <c r="G13" s="83"/>
      <c r="H13" s="83"/>
      <c r="I13" s="83"/>
      <c r="J13" s="83"/>
      <c r="K13" s="30">
        <v>100</v>
      </c>
      <c r="L13" s="30"/>
      <c r="M13" s="30"/>
      <c r="N13" s="30">
        <f>Q35</f>
        <v>0</v>
      </c>
      <c r="O13" s="30"/>
      <c r="P13" s="30"/>
      <c r="Q13" s="95">
        <f>(V32/T32)*100</f>
        <v>0</v>
      </c>
      <c r="R13" s="31"/>
      <c r="S13" s="88"/>
      <c r="T13" s="89"/>
      <c r="U13" s="90"/>
      <c r="V13" s="122"/>
      <c r="W13" s="123"/>
      <c r="X13" s="124"/>
      <c r="Y13" s="88"/>
      <c r="Z13" s="90"/>
    </row>
    <row r="14" spans="1:26" ht="21" customHeight="1">
      <c r="A14" s="9">
        <v>1.2</v>
      </c>
      <c r="B14" s="83" t="s">
        <v>75</v>
      </c>
      <c r="C14" s="83"/>
      <c r="D14" s="83"/>
      <c r="E14" s="83"/>
      <c r="F14" s="83"/>
      <c r="G14" s="83"/>
      <c r="H14" s="83"/>
      <c r="I14" s="83"/>
      <c r="J14" s="83"/>
      <c r="K14" s="30">
        <v>2</v>
      </c>
      <c r="L14" s="30"/>
      <c r="M14" s="30"/>
      <c r="N14" s="30">
        <f>Q37</f>
        <v>0</v>
      </c>
      <c r="O14" s="30"/>
      <c r="P14" s="30"/>
      <c r="Q14" s="31">
        <f>(V36/T36)*100</f>
        <v>0</v>
      </c>
      <c r="R14" s="31"/>
      <c r="S14" s="88"/>
      <c r="T14" s="89"/>
      <c r="U14" s="90"/>
      <c r="V14" s="122"/>
      <c r="W14" s="123"/>
      <c r="X14" s="124"/>
      <c r="Y14" s="88"/>
      <c r="Z14" s="90"/>
    </row>
    <row r="15" spans="1:26" ht="21" customHeight="1">
      <c r="A15" s="9">
        <v>1.3</v>
      </c>
      <c r="B15" s="83" t="s">
        <v>98</v>
      </c>
      <c r="C15" s="83"/>
      <c r="D15" s="83"/>
      <c r="E15" s="83"/>
      <c r="F15" s="83"/>
      <c r="G15" s="83"/>
      <c r="H15" s="83"/>
      <c r="I15" s="83"/>
      <c r="J15" s="83"/>
      <c r="K15" s="30">
        <v>100</v>
      </c>
      <c r="L15" s="30"/>
      <c r="M15" s="30"/>
      <c r="N15" s="30">
        <f>Q40</f>
        <v>0</v>
      </c>
      <c r="O15" s="30"/>
      <c r="P15" s="30"/>
      <c r="Q15" s="31">
        <f>(V39/T39)*100</f>
        <v>0</v>
      </c>
      <c r="R15" s="31"/>
      <c r="S15" s="88"/>
      <c r="T15" s="89"/>
      <c r="U15" s="90"/>
      <c r="V15" s="122"/>
      <c r="W15" s="123"/>
      <c r="X15" s="124"/>
      <c r="Y15" s="88"/>
      <c r="Z15" s="90"/>
    </row>
    <row r="16" spans="1:26" ht="21" customHeight="1">
      <c r="A16" s="23">
        <v>2</v>
      </c>
      <c r="B16" s="84" t="s">
        <v>88</v>
      </c>
      <c r="C16" s="84"/>
      <c r="D16" s="84"/>
      <c r="E16" s="84"/>
      <c r="F16" s="84"/>
      <c r="G16" s="84"/>
      <c r="H16" s="84"/>
      <c r="I16" s="84"/>
      <c r="J16" s="84"/>
      <c r="K16" s="81">
        <v>200</v>
      </c>
      <c r="L16" s="81"/>
      <c r="M16" s="81"/>
      <c r="N16" s="81">
        <f>Q41</f>
        <v>0</v>
      </c>
      <c r="O16" s="81"/>
      <c r="P16" s="81"/>
      <c r="Q16" s="82">
        <f>(V41/T41)*100</f>
        <v>0</v>
      </c>
      <c r="R16" s="82"/>
      <c r="S16" s="88"/>
      <c r="T16" s="89"/>
      <c r="U16" s="90"/>
      <c r="V16" s="122"/>
      <c r="W16" s="123"/>
      <c r="X16" s="124"/>
      <c r="Y16" s="88"/>
      <c r="Z16" s="90"/>
    </row>
    <row r="17" spans="1:26" ht="21" customHeight="1">
      <c r="A17" s="9">
        <v>2.1</v>
      </c>
      <c r="B17" s="83" t="s">
        <v>74</v>
      </c>
      <c r="C17" s="83"/>
      <c r="D17" s="83"/>
      <c r="E17" s="83"/>
      <c r="F17" s="83"/>
      <c r="G17" s="83"/>
      <c r="H17" s="83"/>
      <c r="I17" s="83"/>
      <c r="J17" s="83"/>
      <c r="K17" s="30">
        <v>200</v>
      </c>
      <c r="L17" s="30"/>
      <c r="M17" s="30"/>
      <c r="N17" s="30">
        <f>Q45</f>
        <v>0</v>
      </c>
      <c r="O17" s="30"/>
      <c r="P17" s="30"/>
      <c r="Q17" s="31">
        <f>(V42/T42)*100</f>
        <v>0</v>
      </c>
      <c r="R17" s="31"/>
      <c r="S17" s="88"/>
      <c r="T17" s="89"/>
      <c r="U17" s="90"/>
      <c r="V17" s="122"/>
      <c r="W17" s="123"/>
      <c r="X17" s="124"/>
      <c r="Y17" s="88"/>
      <c r="Z17" s="90"/>
    </row>
    <row r="18" spans="1:26" ht="21" customHeight="1">
      <c r="A18" s="9">
        <v>2.2</v>
      </c>
      <c r="B18" s="83" t="s">
        <v>75</v>
      </c>
      <c r="C18" s="83"/>
      <c r="D18" s="83"/>
      <c r="E18" s="83"/>
      <c r="F18" s="83"/>
      <c r="G18" s="83"/>
      <c r="H18" s="83"/>
      <c r="I18" s="83"/>
      <c r="J18" s="83"/>
      <c r="K18" s="30">
        <v>14</v>
      </c>
      <c r="L18" s="30"/>
      <c r="M18" s="30"/>
      <c r="N18" s="30">
        <f>Q47</f>
        <v>0</v>
      </c>
      <c r="O18" s="30"/>
      <c r="P18" s="30"/>
      <c r="Q18" s="31">
        <f>(V46/T46)*100</f>
        <v>0</v>
      </c>
      <c r="R18" s="31"/>
      <c r="S18" s="88"/>
      <c r="T18" s="89"/>
      <c r="U18" s="90"/>
      <c r="V18" s="122"/>
      <c r="W18" s="123"/>
      <c r="X18" s="124"/>
      <c r="Y18" s="88"/>
      <c r="Z18" s="90"/>
    </row>
    <row r="19" spans="1:26" ht="21" customHeight="1">
      <c r="A19" s="9">
        <v>2.3</v>
      </c>
      <c r="B19" s="83" t="s">
        <v>77</v>
      </c>
      <c r="C19" s="83"/>
      <c r="D19" s="83"/>
      <c r="E19" s="83"/>
      <c r="F19" s="83"/>
      <c r="G19" s="83"/>
      <c r="H19" s="83"/>
      <c r="I19" s="83"/>
      <c r="J19" s="83"/>
      <c r="K19" s="30">
        <v>200</v>
      </c>
      <c r="L19" s="30"/>
      <c r="M19" s="30"/>
      <c r="N19" s="30">
        <f>Q51</f>
        <v>0</v>
      </c>
      <c r="O19" s="30"/>
      <c r="P19" s="30"/>
      <c r="Q19" s="31">
        <f>(V50/T50)*100</f>
        <v>0</v>
      </c>
      <c r="R19" s="31"/>
      <c r="S19" s="88"/>
      <c r="T19" s="89"/>
      <c r="U19" s="90"/>
      <c r="V19" s="122"/>
      <c r="W19" s="123"/>
      <c r="X19" s="124"/>
      <c r="Y19" s="88"/>
      <c r="Z19" s="90"/>
    </row>
    <row r="20" spans="1:26" ht="21" customHeight="1">
      <c r="A20" s="9">
        <v>2.4</v>
      </c>
      <c r="B20" s="83" t="s">
        <v>78</v>
      </c>
      <c r="C20" s="83"/>
      <c r="D20" s="83"/>
      <c r="E20" s="83"/>
      <c r="F20" s="83"/>
      <c r="G20" s="83"/>
      <c r="H20" s="83"/>
      <c r="I20" s="83"/>
      <c r="J20" s="83"/>
      <c r="K20" s="30" t="s">
        <v>101</v>
      </c>
      <c r="L20" s="30"/>
      <c r="M20" s="30"/>
      <c r="N20" s="30" t="s">
        <v>101</v>
      </c>
      <c r="O20" s="30"/>
      <c r="P20" s="30"/>
      <c r="Q20" s="31">
        <v>0</v>
      </c>
      <c r="R20" s="31"/>
      <c r="S20" s="88"/>
      <c r="T20" s="89"/>
      <c r="U20" s="90"/>
      <c r="V20" s="122"/>
      <c r="W20" s="123"/>
      <c r="X20" s="124"/>
      <c r="Y20" s="88"/>
      <c r="Z20" s="90"/>
    </row>
    <row r="21" spans="1:26" ht="21" customHeight="1">
      <c r="A21" s="9">
        <v>2.5</v>
      </c>
      <c r="B21" s="83" t="s">
        <v>79</v>
      </c>
      <c r="C21" s="83"/>
      <c r="D21" s="83"/>
      <c r="E21" s="83"/>
      <c r="F21" s="83"/>
      <c r="G21" s="83"/>
      <c r="H21" s="83"/>
      <c r="I21" s="83"/>
      <c r="J21" s="83"/>
      <c r="K21" s="30">
        <v>1000</v>
      </c>
      <c r="L21" s="30"/>
      <c r="M21" s="30"/>
      <c r="N21" s="30">
        <f>Q55</f>
        <v>0</v>
      </c>
      <c r="O21" s="30"/>
      <c r="P21" s="30"/>
      <c r="Q21" s="31">
        <f>(V54/T54)*100</f>
        <v>0</v>
      </c>
      <c r="R21" s="31"/>
      <c r="S21" s="88"/>
      <c r="T21" s="89"/>
      <c r="U21" s="90"/>
      <c r="V21" s="122"/>
      <c r="W21" s="123"/>
      <c r="X21" s="124"/>
      <c r="Y21" s="88"/>
      <c r="Z21" s="90"/>
    </row>
    <row r="22" spans="1:26" ht="21" customHeight="1">
      <c r="A22" s="23">
        <v>3</v>
      </c>
      <c r="B22" s="84" t="s">
        <v>93</v>
      </c>
      <c r="C22" s="84"/>
      <c r="D22" s="84"/>
      <c r="E22" s="84"/>
      <c r="F22" s="84"/>
      <c r="G22" s="84"/>
      <c r="H22" s="84"/>
      <c r="I22" s="84"/>
      <c r="J22" s="84"/>
      <c r="K22" s="81">
        <v>150</v>
      </c>
      <c r="L22" s="81"/>
      <c r="M22" s="81"/>
      <c r="N22" s="81">
        <f>Q56</f>
        <v>0</v>
      </c>
      <c r="O22" s="81"/>
      <c r="P22" s="81"/>
      <c r="Q22" s="82">
        <f>(V56/T56)*100</f>
        <v>0</v>
      </c>
      <c r="R22" s="82"/>
      <c r="S22" s="88"/>
      <c r="T22" s="89"/>
      <c r="U22" s="90"/>
      <c r="V22" s="122"/>
      <c r="W22" s="123"/>
      <c r="X22" s="124"/>
      <c r="Y22" s="88"/>
      <c r="Z22" s="90"/>
    </row>
    <row r="23" spans="1:26" ht="21" customHeight="1">
      <c r="A23" s="9">
        <v>3.1</v>
      </c>
      <c r="B23" s="83" t="s">
        <v>74</v>
      </c>
      <c r="C23" s="83"/>
      <c r="D23" s="83"/>
      <c r="E23" s="83"/>
      <c r="F23" s="83"/>
      <c r="G23" s="83"/>
      <c r="H23" s="83"/>
      <c r="I23" s="83"/>
      <c r="J23" s="83"/>
      <c r="K23" s="30">
        <v>150</v>
      </c>
      <c r="L23" s="30"/>
      <c r="M23" s="30"/>
      <c r="N23" s="30">
        <f>Q60</f>
        <v>0</v>
      </c>
      <c r="O23" s="30"/>
      <c r="P23" s="30"/>
      <c r="Q23" s="31">
        <f>(V57/T57)*100</f>
        <v>0</v>
      </c>
      <c r="R23" s="31"/>
      <c r="S23" s="88"/>
      <c r="T23" s="89"/>
      <c r="U23" s="90"/>
      <c r="V23" s="122"/>
      <c r="W23" s="123"/>
      <c r="X23" s="124"/>
      <c r="Y23" s="88"/>
      <c r="Z23" s="90"/>
    </row>
    <row r="24" spans="1:26" ht="21" customHeight="1">
      <c r="A24" s="9">
        <v>3.2</v>
      </c>
      <c r="B24" s="83" t="s">
        <v>75</v>
      </c>
      <c r="C24" s="83"/>
      <c r="D24" s="83"/>
      <c r="E24" s="83"/>
      <c r="F24" s="83"/>
      <c r="G24" s="83"/>
      <c r="H24" s="83"/>
      <c r="I24" s="83"/>
      <c r="J24" s="83"/>
      <c r="K24" s="30">
        <v>3</v>
      </c>
      <c r="L24" s="30"/>
      <c r="M24" s="30"/>
      <c r="N24" s="30">
        <f>Q62</f>
        <v>0</v>
      </c>
      <c r="O24" s="30"/>
      <c r="P24" s="30"/>
      <c r="Q24" s="31">
        <f>(V61/T61)*100</f>
        <v>0</v>
      </c>
      <c r="R24" s="31"/>
      <c r="S24" s="91"/>
      <c r="T24" s="92"/>
      <c r="U24" s="93"/>
      <c r="V24" s="125"/>
      <c r="W24" s="126"/>
      <c r="X24" s="127"/>
      <c r="Y24" s="91"/>
      <c r="Z24" s="93"/>
    </row>
    <row r="25" spans="1:26" s="7" customFormat="1" ht="21" customHeight="1">
      <c r="A25" s="70" t="s">
        <v>26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116">
        <f>V64</f>
        <v>0</v>
      </c>
      <c r="R25" s="117"/>
      <c r="S25" s="96">
        <f>SUM(S12:S24)</f>
        <v>1211000</v>
      </c>
      <c r="T25" s="96"/>
      <c r="U25" s="96"/>
      <c r="V25" s="96">
        <f>SUM(V12:V24)</f>
        <v>0</v>
      </c>
      <c r="W25" s="96"/>
      <c r="X25" s="96"/>
      <c r="Y25" s="96">
        <f>SUM(Y12:Y24)</f>
        <v>0</v>
      </c>
      <c r="Z25" s="96"/>
    </row>
    <row r="26" spans="1:26" ht="9.6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13" ht="21" customHeight="1">
      <c r="A27" s="15" t="s">
        <v>25</v>
      </c>
      <c r="H27" s="18"/>
      <c r="I27" s="17"/>
      <c r="J27" s="17"/>
      <c r="K27" s="17"/>
      <c r="L27" s="17"/>
      <c r="M27" s="17"/>
    </row>
    <row r="28" spans="1:13" ht="10.05" customHeight="1">
      <c r="A28" s="5"/>
      <c r="H28" s="16"/>
      <c r="I28" s="16"/>
      <c r="J28" s="16"/>
      <c r="K28" s="16"/>
      <c r="L28" s="16"/>
      <c r="M28" s="16"/>
    </row>
    <row r="29" spans="1:26" ht="66" customHeight="1">
      <c r="A29" s="4" t="s">
        <v>10</v>
      </c>
      <c r="B29" s="67" t="s">
        <v>27</v>
      </c>
      <c r="C29" s="67"/>
      <c r="D29" s="67"/>
      <c r="E29" s="67"/>
      <c r="F29" s="67"/>
      <c r="G29" s="67"/>
      <c r="H29" s="67" t="s">
        <v>28</v>
      </c>
      <c r="I29" s="67"/>
      <c r="J29" s="67"/>
      <c r="K29" s="67" t="s">
        <v>29</v>
      </c>
      <c r="L29" s="67"/>
      <c r="M29" s="67"/>
      <c r="N29" s="67" t="s">
        <v>30</v>
      </c>
      <c r="O29" s="67"/>
      <c r="P29" s="67"/>
      <c r="Q29" s="67" t="s">
        <v>31</v>
      </c>
      <c r="R29" s="67"/>
      <c r="S29" s="67"/>
      <c r="T29" s="67" t="s">
        <v>32</v>
      </c>
      <c r="U29" s="67"/>
      <c r="V29" s="68" t="s">
        <v>34</v>
      </c>
      <c r="W29" s="68"/>
      <c r="X29" s="67" t="s">
        <v>33</v>
      </c>
      <c r="Y29" s="67"/>
      <c r="Z29" s="67"/>
    </row>
    <row r="30" spans="1:26" s="7" customFormat="1" ht="21" customHeight="1">
      <c r="A30" s="100" t="s">
        <v>76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2"/>
    </row>
    <row r="31" spans="1:26" ht="42" customHeight="1">
      <c r="A31" s="23">
        <v>1</v>
      </c>
      <c r="B31" s="94" t="s">
        <v>85</v>
      </c>
      <c r="C31" s="94"/>
      <c r="D31" s="94"/>
      <c r="E31" s="94"/>
      <c r="F31" s="94"/>
      <c r="G31" s="94"/>
      <c r="H31" s="98">
        <f>K12</f>
        <v>100</v>
      </c>
      <c r="I31" s="98"/>
      <c r="J31" s="98"/>
      <c r="K31" s="99">
        <f>K40</f>
        <v>0</v>
      </c>
      <c r="L31" s="99"/>
      <c r="M31" s="99"/>
      <c r="N31" s="99">
        <f>N40</f>
        <v>0</v>
      </c>
      <c r="O31" s="99"/>
      <c r="P31" s="99"/>
      <c r="Q31" s="99">
        <f>Q40</f>
        <v>0</v>
      </c>
      <c r="R31" s="99"/>
      <c r="S31" s="99"/>
      <c r="T31" s="81">
        <f>T32+T36+T39</f>
        <v>40</v>
      </c>
      <c r="U31" s="81"/>
      <c r="V31" s="32">
        <f>V32+V36+V39</f>
        <v>0</v>
      </c>
      <c r="W31" s="32"/>
      <c r="X31" s="103"/>
      <c r="Y31" s="71"/>
      <c r="Z31" s="104"/>
    </row>
    <row r="32" spans="1:26" ht="21" customHeight="1">
      <c r="A32" s="9">
        <v>1.1</v>
      </c>
      <c r="B32" s="97" t="s">
        <v>96</v>
      </c>
      <c r="C32" s="97"/>
      <c r="D32" s="97"/>
      <c r="E32" s="97"/>
      <c r="F32" s="97"/>
      <c r="G32" s="97"/>
      <c r="H32" s="25"/>
      <c r="I32" s="25"/>
      <c r="J32" s="25"/>
      <c r="K32" s="24"/>
      <c r="L32" s="24"/>
      <c r="M32" s="24"/>
      <c r="N32" s="24"/>
      <c r="O32" s="24"/>
      <c r="P32" s="24"/>
      <c r="Q32" s="24"/>
      <c r="R32" s="24"/>
      <c r="S32" s="24"/>
      <c r="T32" s="74">
        <f>SUM(T33:U35)</f>
        <v>15</v>
      </c>
      <c r="U32" s="74"/>
      <c r="V32" s="75">
        <f>SUM(V33:W35)</f>
        <v>0</v>
      </c>
      <c r="W32" s="75"/>
      <c r="X32" s="105"/>
      <c r="Y32" s="106"/>
      <c r="Z32" s="107"/>
    </row>
    <row r="33" spans="1:26" ht="21" customHeight="1">
      <c r="A33" s="9"/>
      <c r="B33" s="97" t="s">
        <v>80</v>
      </c>
      <c r="C33" s="97"/>
      <c r="D33" s="97"/>
      <c r="E33" s="97"/>
      <c r="F33" s="97"/>
      <c r="G33" s="97"/>
      <c r="H33" s="25">
        <f>$K$13</f>
        <v>100</v>
      </c>
      <c r="I33" s="25"/>
      <c r="J33" s="25"/>
      <c r="K33" s="29"/>
      <c r="L33" s="29"/>
      <c r="M33" s="29"/>
      <c r="N33" s="26"/>
      <c r="O33" s="27"/>
      <c r="P33" s="28"/>
      <c r="Q33" s="29"/>
      <c r="R33" s="29"/>
      <c r="S33" s="29"/>
      <c r="T33" s="30">
        <v>5</v>
      </c>
      <c r="U33" s="30"/>
      <c r="V33" s="31">
        <f>(T33*((K33*0)+(N33*50)+(Q33*100)))/(H33*100)</f>
        <v>0</v>
      </c>
      <c r="W33" s="31"/>
      <c r="X33" s="105"/>
      <c r="Y33" s="106"/>
      <c r="Z33" s="107"/>
    </row>
    <row r="34" spans="1:26" ht="63" customHeight="1">
      <c r="A34" s="9"/>
      <c r="B34" s="97" t="s">
        <v>83</v>
      </c>
      <c r="C34" s="97"/>
      <c r="D34" s="97"/>
      <c r="E34" s="97"/>
      <c r="F34" s="97"/>
      <c r="G34" s="97"/>
      <c r="H34" s="25">
        <f aca="true" t="shared" si="0" ref="H34:H35">$K$13</f>
        <v>100</v>
      </c>
      <c r="I34" s="25"/>
      <c r="J34" s="25"/>
      <c r="K34" s="29"/>
      <c r="L34" s="29"/>
      <c r="M34" s="29"/>
      <c r="N34" s="26"/>
      <c r="O34" s="27"/>
      <c r="P34" s="28"/>
      <c r="Q34" s="29"/>
      <c r="R34" s="29"/>
      <c r="S34" s="29"/>
      <c r="T34" s="30">
        <v>5</v>
      </c>
      <c r="U34" s="30"/>
      <c r="V34" s="31">
        <f>(T34*((K34*0)+(N34*50)+(Q34*100)))/(H34*100)</f>
        <v>0</v>
      </c>
      <c r="W34" s="31"/>
      <c r="X34" s="105"/>
      <c r="Y34" s="106"/>
      <c r="Z34" s="107"/>
    </row>
    <row r="35" spans="1:26" ht="21" customHeight="1">
      <c r="A35" s="9"/>
      <c r="B35" s="97" t="s">
        <v>81</v>
      </c>
      <c r="C35" s="97"/>
      <c r="D35" s="97"/>
      <c r="E35" s="97"/>
      <c r="F35" s="97"/>
      <c r="G35" s="97"/>
      <c r="H35" s="25">
        <f t="shared" si="0"/>
        <v>100</v>
      </c>
      <c r="I35" s="25"/>
      <c r="J35" s="25"/>
      <c r="K35" s="29"/>
      <c r="L35" s="29"/>
      <c r="M35" s="29"/>
      <c r="N35" s="26"/>
      <c r="O35" s="27"/>
      <c r="P35" s="28"/>
      <c r="Q35" s="29"/>
      <c r="R35" s="29"/>
      <c r="S35" s="29"/>
      <c r="T35" s="30">
        <v>5</v>
      </c>
      <c r="U35" s="30"/>
      <c r="V35" s="31">
        <f>(T35*((K35*0)+(N35*50)+(Q35*100)))/(H35*100)</f>
        <v>0</v>
      </c>
      <c r="W35" s="31"/>
      <c r="X35" s="105"/>
      <c r="Y35" s="106"/>
      <c r="Z35" s="107"/>
    </row>
    <row r="36" spans="1:26" ht="21" customHeight="1">
      <c r="A36" s="9">
        <v>1.2</v>
      </c>
      <c r="B36" s="97" t="s">
        <v>75</v>
      </c>
      <c r="C36" s="97"/>
      <c r="D36" s="97"/>
      <c r="E36" s="97"/>
      <c r="F36" s="97"/>
      <c r="G36" s="97"/>
      <c r="H36" s="25"/>
      <c r="I36" s="25"/>
      <c r="J36" s="25"/>
      <c r="K36" s="24"/>
      <c r="L36" s="24"/>
      <c r="M36" s="24"/>
      <c r="N36" s="24"/>
      <c r="O36" s="24"/>
      <c r="P36" s="24"/>
      <c r="Q36" s="24"/>
      <c r="R36" s="24"/>
      <c r="S36" s="24"/>
      <c r="T36" s="74">
        <f>SUM(T37:U38)</f>
        <v>15</v>
      </c>
      <c r="U36" s="74"/>
      <c r="V36" s="75">
        <f>SUM(V37:W38)</f>
        <v>0</v>
      </c>
      <c r="W36" s="75"/>
      <c r="X36" s="105"/>
      <c r="Y36" s="106"/>
      <c r="Z36" s="107"/>
    </row>
    <row r="37" spans="1:26" ht="63" customHeight="1">
      <c r="A37" s="9"/>
      <c r="B37" s="97" t="s">
        <v>86</v>
      </c>
      <c r="C37" s="97"/>
      <c r="D37" s="97"/>
      <c r="E37" s="97"/>
      <c r="F37" s="97"/>
      <c r="G37" s="97"/>
      <c r="H37" s="25">
        <f>$K$14</f>
        <v>2</v>
      </c>
      <c r="I37" s="25"/>
      <c r="J37" s="25"/>
      <c r="K37" s="29"/>
      <c r="L37" s="29"/>
      <c r="M37" s="29"/>
      <c r="N37" s="29"/>
      <c r="O37" s="29"/>
      <c r="P37" s="29"/>
      <c r="Q37" s="29"/>
      <c r="R37" s="29"/>
      <c r="S37" s="29"/>
      <c r="T37" s="30">
        <v>10</v>
      </c>
      <c r="U37" s="30"/>
      <c r="V37" s="31">
        <f>(T37*((K37*0)+(N37*50)+(Q37*100)))/(H37*100)</f>
        <v>0</v>
      </c>
      <c r="W37" s="31"/>
      <c r="X37" s="105"/>
      <c r="Y37" s="106"/>
      <c r="Z37" s="107"/>
    </row>
    <row r="38" spans="1:26" ht="21" customHeight="1">
      <c r="A38" s="9"/>
      <c r="B38" s="97" t="s">
        <v>82</v>
      </c>
      <c r="C38" s="97"/>
      <c r="D38" s="97"/>
      <c r="E38" s="97"/>
      <c r="F38" s="97"/>
      <c r="G38" s="97"/>
      <c r="H38" s="25">
        <v>80</v>
      </c>
      <c r="I38" s="25"/>
      <c r="J38" s="25"/>
      <c r="K38" s="29"/>
      <c r="L38" s="29"/>
      <c r="M38" s="29"/>
      <c r="N38" s="29"/>
      <c r="O38" s="29"/>
      <c r="P38" s="29"/>
      <c r="Q38" s="29"/>
      <c r="R38" s="29"/>
      <c r="S38" s="29"/>
      <c r="T38" s="30">
        <v>5</v>
      </c>
      <c r="U38" s="30"/>
      <c r="V38" s="31">
        <f>(T38*((K38*0)+(N38*50)+(Q38*100)))/(H38*100)</f>
        <v>0</v>
      </c>
      <c r="W38" s="31"/>
      <c r="X38" s="105"/>
      <c r="Y38" s="106"/>
      <c r="Z38" s="107"/>
    </row>
    <row r="39" spans="1:26" ht="42" customHeight="1">
      <c r="A39" s="9">
        <v>1.3</v>
      </c>
      <c r="B39" s="97" t="s">
        <v>99</v>
      </c>
      <c r="C39" s="97"/>
      <c r="D39" s="97"/>
      <c r="E39" s="97"/>
      <c r="F39" s="97"/>
      <c r="G39" s="97"/>
      <c r="H39" s="25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74">
        <f>SUM(T40)</f>
        <v>10</v>
      </c>
      <c r="U39" s="74"/>
      <c r="V39" s="75">
        <f>SUM(V40)</f>
        <v>0</v>
      </c>
      <c r="W39" s="75"/>
      <c r="X39" s="105"/>
      <c r="Y39" s="106"/>
      <c r="Z39" s="107"/>
    </row>
    <row r="40" spans="1:26" ht="42" customHeight="1">
      <c r="A40" s="9"/>
      <c r="B40" s="97" t="s">
        <v>87</v>
      </c>
      <c r="C40" s="97"/>
      <c r="D40" s="97"/>
      <c r="E40" s="97"/>
      <c r="F40" s="97"/>
      <c r="G40" s="97"/>
      <c r="H40" s="25">
        <f>$K$15</f>
        <v>100</v>
      </c>
      <c r="I40" s="25"/>
      <c r="J40" s="25"/>
      <c r="K40" s="29"/>
      <c r="L40" s="29"/>
      <c r="M40" s="29"/>
      <c r="N40" s="29"/>
      <c r="O40" s="29"/>
      <c r="P40" s="29"/>
      <c r="Q40" s="29"/>
      <c r="R40" s="29"/>
      <c r="S40" s="29"/>
      <c r="T40" s="30">
        <v>10</v>
      </c>
      <c r="U40" s="30"/>
      <c r="V40" s="31">
        <f aca="true" t="shared" si="1" ref="V40">(T40*((K40*0)+(N40*50)+(Q40*100)))/(H40*100)</f>
        <v>0</v>
      </c>
      <c r="W40" s="31"/>
      <c r="X40" s="105"/>
      <c r="Y40" s="106"/>
      <c r="Z40" s="107"/>
    </row>
    <row r="41" spans="1:26" ht="21" customHeight="1">
      <c r="A41" s="23">
        <v>2</v>
      </c>
      <c r="B41" s="94" t="s">
        <v>88</v>
      </c>
      <c r="C41" s="94"/>
      <c r="D41" s="94"/>
      <c r="E41" s="94"/>
      <c r="F41" s="94"/>
      <c r="G41" s="94"/>
      <c r="H41" s="98">
        <f>$K$16</f>
        <v>200</v>
      </c>
      <c r="I41" s="98"/>
      <c r="J41" s="98"/>
      <c r="K41" s="99">
        <f>K51</f>
        <v>0</v>
      </c>
      <c r="L41" s="99"/>
      <c r="M41" s="99"/>
      <c r="N41" s="99">
        <f>N51</f>
        <v>0</v>
      </c>
      <c r="O41" s="99"/>
      <c r="P41" s="99"/>
      <c r="Q41" s="99">
        <f>Q51</f>
        <v>0</v>
      </c>
      <c r="R41" s="99"/>
      <c r="S41" s="99"/>
      <c r="T41" s="81">
        <f>T42+T46+T50+T52+T54</f>
        <v>40</v>
      </c>
      <c r="U41" s="81"/>
      <c r="V41" s="32">
        <f>V42+V46+V50+V52+V54</f>
        <v>0</v>
      </c>
      <c r="W41" s="32"/>
      <c r="X41" s="105"/>
      <c r="Y41" s="106"/>
      <c r="Z41" s="107"/>
    </row>
    <row r="42" spans="1:26" ht="21" customHeight="1">
      <c r="A42" s="9">
        <v>2.1</v>
      </c>
      <c r="B42" s="97" t="s">
        <v>74</v>
      </c>
      <c r="C42" s="97"/>
      <c r="D42" s="97"/>
      <c r="E42" s="97"/>
      <c r="F42" s="97"/>
      <c r="G42" s="97"/>
      <c r="H42" s="25"/>
      <c r="I42" s="25"/>
      <c r="J42" s="25"/>
      <c r="K42" s="24"/>
      <c r="L42" s="24"/>
      <c r="M42" s="24"/>
      <c r="N42" s="24"/>
      <c r="O42" s="24"/>
      <c r="P42" s="24"/>
      <c r="Q42" s="24"/>
      <c r="R42" s="24"/>
      <c r="S42" s="24"/>
      <c r="T42" s="74">
        <f>SUM(T43:U45)</f>
        <v>15</v>
      </c>
      <c r="U42" s="74"/>
      <c r="V42" s="75">
        <f>SUM(V43:W45)</f>
        <v>0</v>
      </c>
      <c r="W42" s="75"/>
      <c r="X42" s="105"/>
      <c r="Y42" s="106"/>
      <c r="Z42" s="107"/>
    </row>
    <row r="43" spans="1:26" ht="21" customHeight="1">
      <c r="A43" s="9"/>
      <c r="B43" s="97" t="s">
        <v>80</v>
      </c>
      <c r="C43" s="97"/>
      <c r="D43" s="97"/>
      <c r="E43" s="97"/>
      <c r="F43" s="97"/>
      <c r="G43" s="97"/>
      <c r="H43" s="25">
        <f>$K$17</f>
        <v>200</v>
      </c>
      <c r="I43" s="25"/>
      <c r="J43" s="25"/>
      <c r="K43" s="29"/>
      <c r="L43" s="29"/>
      <c r="M43" s="29"/>
      <c r="N43" s="29"/>
      <c r="O43" s="29"/>
      <c r="P43" s="29"/>
      <c r="Q43" s="29"/>
      <c r="R43" s="29"/>
      <c r="S43" s="29"/>
      <c r="T43" s="30">
        <v>5</v>
      </c>
      <c r="U43" s="30"/>
      <c r="V43" s="31">
        <f>(T43*((K43*0)+(N43*50)+(Q43*100)))/(H43*100)</f>
        <v>0</v>
      </c>
      <c r="W43" s="31"/>
      <c r="X43" s="105"/>
      <c r="Y43" s="106"/>
      <c r="Z43" s="107"/>
    </row>
    <row r="44" spans="1:26" ht="42" customHeight="1">
      <c r="A44" s="9"/>
      <c r="B44" s="97" t="s">
        <v>89</v>
      </c>
      <c r="C44" s="97"/>
      <c r="D44" s="97"/>
      <c r="E44" s="97"/>
      <c r="F44" s="97"/>
      <c r="G44" s="97"/>
      <c r="H44" s="25">
        <f>$K$17</f>
        <v>200</v>
      </c>
      <c r="I44" s="25"/>
      <c r="J44" s="25"/>
      <c r="K44" s="29"/>
      <c r="L44" s="29"/>
      <c r="M44" s="29"/>
      <c r="N44" s="29"/>
      <c r="O44" s="29"/>
      <c r="P44" s="29"/>
      <c r="Q44" s="29"/>
      <c r="R44" s="29"/>
      <c r="S44" s="29"/>
      <c r="T44" s="30">
        <v>5</v>
      </c>
      <c r="U44" s="30"/>
      <c r="V44" s="31">
        <f aca="true" t="shared" si="2" ref="V44:V62">(T44*((K44*0)+(N44*50)+(Q44*100)))/(H44*100)</f>
        <v>0</v>
      </c>
      <c r="W44" s="31"/>
      <c r="X44" s="105"/>
      <c r="Y44" s="106"/>
      <c r="Z44" s="107"/>
    </row>
    <row r="45" spans="1:26" ht="21" customHeight="1">
      <c r="A45" s="9"/>
      <c r="B45" s="97" t="s">
        <v>81</v>
      </c>
      <c r="C45" s="97"/>
      <c r="D45" s="97"/>
      <c r="E45" s="97"/>
      <c r="F45" s="97"/>
      <c r="G45" s="97"/>
      <c r="H45" s="25">
        <f>$K$17</f>
        <v>200</v>
      </c>
      <c r="I45" s="25"/>
      <c r="J45" s="25"/>
      <c r="K45" s="29"/>
      <c r="L45" s="29"/>
      <c r="M45" s="29"/>
      <c r="N45" s="26"/>
      <c r="O45" s="27"/>
      <c r="P45" s="28"/>
      <c r="Q45" s="29"/>
      <c r="R45" s="29"/>
      <c r="S45" s="29"/>
      <c r="T45" s="30">
        <v>5</v>
      </c>
      <c r="U45" s="30"/>
      <c r="V45" s="31">
        <f>(T45*((K45*0)+(N45*50)+(Q45*100)))/(H45*100)</f>
        <v>0</v>
      </c>
      <c r="W45" s="31"/>
      <c r="X45" s="105"/>
      <c r="Y45" s="106"/>
      <c r="Z45" s="107"/>
    </row>
    <row r="46" spans="1:26" ht="21" customHeight="1">
      <c r="A46" s="9">
        <v>2.2</v>
      </c>
      <c r="B46" s="97" t="s">
        <v>75</v>
      </c>
      <c r="C46" s="97"/>
      <c r="D46" s="97"/>
      <c r="E46" s="97"/>
      <c r="F46" s="97"/>
      <c r="G46" s="97"/>
      <c r="H46" s="25"/>
      <c r="I46" s="25"/>
      <c r="J46" s="25"/>
      <c r="K46" s="24"/>
      <c r="L46" s="24"/>
      <c r="M46" s="24"/>
      <c r="N46" s="24"/>
      <c r="O46" s="24"/>
      <c r="P46" s="24"/>
      <c r="Q46" s="24"/>
      <c r="R46" s="24"/>
      <c r="S46" s="24"/>
      <c r="T46" s="74">
        <f>SUM(T47:U48)</f>
        <v>10</v>
      </c>
      <c r="U46" s="74"/>
      <c r="V46" s="75">
        <f>SUM(V47:W48)</f>
        <v>0</v>
      </c>
      <c r="W46" s="75"/>
      <c r="X46" s="105"/>
      <c r="Y46" s="106"/>
      <c r="Z46" s="107"/>
    </row>
    <row r="47" spans="1:26" ht="63" customHeight="1">
      <c r="A47" s="9"/>
      <c r="B47" s="97" t="s">
        <v>90</v>
      </c>
      <c r="C47" s="97"/>
      <c r="D47" s="97"/>
      <c r="E47" s="97"/>
      <c r="F47" s="97"/>
      <c r="G47" s="97"/>
      <c r="H47" s="25">
        <f>$K$18</f>
        <v>14</v>
      </c>
      <c r="I47" s="25"/>
      <c r="J47" s="25"/>
      <c r="K47" s="29"/>
      <c r="L47" s="29"/>
      <c r="M47" s="29"/>
      <c r="N47" s="29"/>
      <c r="O47" s="29"/>
      <c r="P47" s="29"/>
      <c r="Q47" s="29"/>
      <c r="R47" s="29"/>
      <c r="S47" s="29"/>
      <c r="T47" s="30">
        <v>5</v>
      </c>
      <c r="U47" s="30"/>
      <c r="V47" s="31">
        <f>(T47*((K47*0)+(N47*50)+(Q47*100)))/(H47*100)</f>
        <v>0</v>
      </c>
      <c r="W47" s="31"/>
      <c r="X47" s="105"/>
      <c r="Y47" s="106"/>
      <c r="Z47" s="107"/>
    </row>
    <row r="48" spans="1:26" ht="21" customHeight="1">
      <c r="A48" s="9"/>
      <c r="B48" s="97" t="s">
        <v>82</v>
      </c>
      <c r="C48" s="97"/>
      <c r="D48" s="97"/>
      <c r="E48" s="97"/>
      <c r="F48" s="97"/>
      <c r="G48" s="97"/>
      <c r="H48" s="25">
        <v>80</v>
      </c>
      <c r="I48" s="25"/>
      <c r="J48" s="25"/>
      <c r="K48" s="29"/>
      <c r="L48" s="29"/>
      <c r="M48" s="29"/>
      <c r="N48" s="29"/>
      <c r="O48" s="29"/>
      <c r="P48" s="29"/>
      <c r="Q48" s="29"/>
      <c r="R48" s="29"/>
      <c r="S48" s="29"/>
      <c r="T48" s="30">
        <v>5</v>
      </c>
      <c r="U48" s="30"/>
      <c r="V48" s="31">
        <f aca="true" t="shared" si="3" ref="V48">(T48*((K48*0)+(N48*50)+(Q48*100)))/(H48*100)</f>
        <v>0</v>
      </c>
      <c r="W48" s="31"/>
      <c r="X48" s="108"/>
      <c r="Y48" s="109"/>
      <c r="Z48" s="110"/>
    </row>
    <row r="49" spans="1:26" ht="66" customHeight="1">
      <c r="A49" s="20" t="s">
        <v>10</v>
      </c>
      <c r="B49" s="67" t="s">
        <v>27</v>
      </c>
      <c r="C49" s="67"/>
      <c r="D49" s="67"/>
      <c r="E49" s="67"/>
      <c r="F49" s="67"/>
      <c r="G49" s="67"/>
      <c r="H49" s="67" t="s">
        <v>28</v>
      </c>
      <c r="I49" s="67"/>
      <c r="J49" s="67"/>
      <c r="K49" s="128" t="s">
        <v>29</v>
      </c>
      <c r="L49" s="128"/>
      <c r="M49" s="128"/>
      <c r="N49" s="128" t="s">
        <v>30</v>
      </c>
      <c r="O49" s="128"/>
      <c r="P49" s="128"/>
      <c r="Q49" s="128" t="s">
        <v>31</v>
      </c>
      <c r="R49" s="128"/>
      <c r="S49" s="128"/>
      <c r="T49" s="67" t="s">
        <v>32</v>
      </c>
      <c r="U49" s="67"/>
      <c r="V49" s="68" t="s">
        <v>34</v>
      </c>
      <c r="W49" s="68"/>
      <c r="X49" s="67" t="s">
        <v>33</v>
      </c>
      <c r="Y49" s="67"/>
      <c r="Z49" s="67"/>
    </row>
    <row r="50" spans="1:26" ht="42" customHeight="1">
      <c r="A50" s="9">
        <v>2.3</v>
      </c>
      <c r="B50" s="97" t="s">
        <v>97</v>
      </c>
      <c r="C50" s="97"/>
      <c r="D50" s="97"/>
      <c r="E50" s="97"/>
      <c r="F50" s="97"/>
      <c r="G50" s="97"/>
      <c r="H50" s="25"/>
      <c r="I50" s="25"/>
      <c r="J50" s="25"/>
      <c r="K50" s="112"/>
      <c r="L50" s="112"/>
      <c r="M50" s="112"/>
      <c r="N50" s="112"/>
      <c r="O50" s="112"/>
      <c r="P50" s="112"/>
      <c r="Q50" s="112"/>
      <c r="R50" s="112"/>
      <c r="S50" s="112"/>
      <c r="T50" s="74">
        <f>SUM(T51)</f>
        <v>10</v>
      </c>
      <c r="U50" s="74"/>
      <c r="V50" s="75">
        <f>SUM(V51)</f>
        <v>0</v>
      </c>
      <c r="W50" s="75"/>
      <c r="X50" s="103"/>
      <c r="Y50" s="71"/>
      <c r="Z50" s="104"/>
    </row>
    <row r="51" spans="1:26" ht="42" customHeight="1">
      <c r="A51" s="9"/>
      <c r="B51" s="97" t="s">
        <v>87</v>
      </c>
      <c r="C51" s="97"/>
      <c r="D51" s="97"/>
      <c r="E51" s="97"/>
      <c r="F51" s="97"/>
      <c r="G51" s="97"/>
      <c r="H51" s="25">
        <f>$K$19</f>
        <v>200</v>
      </c>
      <c r="I51" s="25"/>
      <c r="J51" s="25"/>
      <c r="K51" s="111"/>
      <c r="L51" s="111"/>
      <c r="M51" s="111"/>
      <c r="N51" s="111"/>
      <c r="O51" s="111"/>
      <c r="P51" s="111"/>
      <c r="Q51" s="111"/>
      <c r="R51" s="111"/>
      <c r="S51" s="111"/>
      <c r="T51" s="30">
        <v>10</v>
      </c>
      <c r="U51" s="30"/>
      <c r="V51" s="31">
        <f>(T51*((K51*0)+(N51*50)+(Q51*100)))/(H51*100)</f>
        <v>0</v>
      </c>
      <c r="W51" s="31"/>
      <c r="X51" s="105"/>
      <c r="Y51" s="106"/>
      <c r="Z51" s="107"/>
    </row>
    <row r="52" spans="1:26" ht="42" customHeight="1">
      <c r="A52" s="9">
        <v>2.4</v>
      </c>
      <c r="B52" s="97" t="s">
        <v>100</v>
      </c>
      <c r="C52" s="97"/>
      <c r="D52" s="97"/>
      <c r="E52" s="97"/>
      <c r="F52" s="97"/>
      <c r="G52" s="97"/>
      <c r="H52" s="25"/>
      <c r="I52" s="25"/>
      <c r="J52" s="25"/>
      <c r="K52" s="112"/>
      <c r="L52" s="112"/>
      <c r="M52" s="112"/>
      <c r="N52" s="112"/>
      <c r="O52" s="112"/>
      <c r="P52" s="112"/>
      <c r="Q52" s="112"/>
      <c r="R52" s="112"/>
      <c r="S52" s="112"/>
      <c r="T52" s="74">
        <f>SUM(T53)</f>
        <v>0</v>
      </c>
      <c r="U52" s="74"/>
      <c r="V52" s="75">
        <f>SUM(V53)</f>
        <v>0</v>
      </c>
      <c r="W52" s="75"/>
      <c r="X52" s="105"/>
      <c r="Y52" s="106"/>
      <c r="Z52" s="107"/>
    </row>
    <row r="53" spans="1:26" ht="42" customHeight="1">
      <c r="A53" s="9"/>
      <c r="B53" s="97" t="s">
        <v>84</v>
      </c>
      <c r="C53" s="97"/>
      <c r="D53" s="97"/>
      <c r="E53" s="97"/>
      <c r="F53" s="97"/>
      <c r="G53" s="97"/>
      <c r="H53" s="24" t="str">
        <f>$K$20</f>
        <v>-</v>
      </c>
      <c r="I53" s="24"/>
      <c r="J53" s="24"/>
      <c r="K53" s="112" t="s">
        <v>101</v>
      </c>
      <c r="L53" s="112"/>
      <c r="M53" s="112"/>
      <c r="N53" s="112" t="s">
        <v>101</v>
      </c>
      <c r="O53" s="112"/>
      <c r="P53" s="112"/>
      <c r="Q53" s="112" t="s">
        <v>101</v>
      </c>
      <c r="R53" s="112"/>
      <c r="S53" s="112"/>
      <c r="T53" s="112" t="s">
        <v>101</v>
      </c>
      <c r="U53" s="112"/>
      <c r="V53" s="118">
        <v>0</v>
      </c>
      <c r="W53" s="118"/>
      <c r="X53" s="105"/>
      <c r="Y53" s="106"/>
      <c r="Z53" s="107"/>
    </row>
    <row r="54" spans="1:26" s="22" customFormat="1" ht="42" customHeight="1">
      <c r="A54" s="21">
        <v>2.5</v>
      </c>
      <c r="B54" s="97" t="s">
        <v>91</v>
      </c>
      <c r="C54" s="97"/>
      <c r="D54" s="97"/>
      <c r="E54" s="97"/>
      <c r="F54" s="97"/>
      <c r="G54" s="97"/>
      <c r="H54" s="115"/>
      <c r="I54" s="115"/>
      <c r="J54" s="115"/>
      <c r="K54" s="113"/>
      <c r="L54" s="113"/>
      <c r="M54" s="113"/>
      <c r="N54" s="113"/>
      <c r="O54" s="113"/>
      <c r="P54" s="113"/>
      <c r="Q54" s="113"/>
      <c r="R54" s="113"/>
      <c r="S54" s="113"/>
      <c r="T54" s="74">
        <f>SUM(T55)</f>
        <v>5</v>
      </c>
      <c r="U54" s="74"/>
      <c r="V54" s="75">
        <f>SUM(V55)</f>
        <v>0</v>
      </c>
      <c r="W54" s="75"/>
      <c r="X54" s="105"/>
      <c r="Y54" s="106"/>
      <c r="Z54" s="107"/>
    </row>
    <row r="55" spans="1:26" ht="42" customHeight="1">
      <c r="A55" s="9"/>
      <c r="B55" s="97" t="s">
        <v>92</v>
      </c>
      <c r="C55" s="97"/>
      <c r="D55" s="97"/>
      <c r="E55" s="97"/>
      <c r="F55" s="97"/>
      <c r="G55" s="97"/>
      <c r="H55" s="30">
        <f>$K$21</f>
        <v>1000</v>
      </c>
      <c r="I55" s="30"/>
      <c r="J55" s="30"/>
      <c r="K55" s="111"/>
      <c r="L55" s="111"/>
      <c r="M55" s="111"/>
      <c r="N55" s="111"/>
      <c r="O55" s="111"/>
      <c r="P55" s="111"/>
      <c r="Q55" s="111"/>
      <c r="R55" s="111"/>
      <c r="S55" s="111"/>
      <c r="T55" s="30">
        <v>5</v>
      </c>
      <c r="U55" s="30"/>
      <c r="V55" s="31">
        <f>(T55*((K55*0)+(N55*50)+(Q55*100)))/(H55*100)</f>
        <v>0</v>
      </c>
      <c r="W55" s="31"/>
      <c r="X55" s="105"/>
      <c r="Y55" s="106"/>
      <c r="Z55" s="107"/>
    </row>
    <row r="56" spans="1:26" ht="21" customHeight="1">
      <c r="A56" s="23">
        <v>3</v>
      </c>
      <c r="B56" s="94" t="s">
        <v>93</v>
      </c>
      <c r="C56" s="94"/>
      <c r="D56" s="94"/>
      <c r="E56" s="94"/>
      <c r="F56" s="94"/>
      <c r="G56" s="94"/>
      <c r="H56" s="98">
        <f>$K$22</f>
        <v>150</v>
      </c>
      <c r="I56" s="98"/>
      <c r="J56" s="98"/>
      <c r="K56" s="114">
        <f>IF(K63&gt;=80,150,0)</f>
        <v>0</v>
      </c>
      <c r="L56" s="114"/>
      <c r="M56" s="114"/>
      <c r="N56" s="114">
        <f>IF(N63&gt;=80,150,0)</f>
        <v>0</v>
      </c>
      <c r="O56" s="114"/>
      <c r="P56" s="114"/>
      <c r="Q56" s="114">
        <f>IF(Q63&gt;=80,150,0)</f>
        <v>0</v>
      </c>
      <c r="R56" s="114"/>
      <c r="S56" s="114"/>
      <c r="T56" s="81">
        <f>T57+T61</f>
        <v>20</v>
      </c>
      <c r="U56" s="81"/>
      <c r="V56" s="32">
        <f>V57+V61</f>
        <v>0</v>
      </c>
      <c r="W56" s="32"/>
      <c r="X56" s="105"/>
      <c r="Y56" s="106"/>
      <c r="Z56" s="107"/>
    </row>
    <row r="57" spans="1:26" ht="21" customHeight="1">
      <c r="A57" s="9">
        <v>3.1</v>
      </c>
      <c r="B57" s="97" t="s">
        <v>74</v>
      </c>
      <c r="C57" s="97"/>
      <c r="D57" s="97"/>
      <c r="E57" s="97"/>
      <c r="F57" s="97"/>
      <c r="G57" s="97"/>
      <c r="H57" s="25"/>
      <c r="I57" s="25"/>
      <c r="J57" s="25"/>
      <c r="K57" s="112"/>
      <c r="L57" s="112"/>
      <c r="M57" s="112"/>
      <c r="N57" s="112"/>
      <c r="O57" s="112"/>
      <c r="P57" s="112"/>
      <c r="Q57" s="112"/>
      <c r="R57" s="112"/>
      <c r="S57" s="112"/>
      <c r="T57" s="74">
        <f>SUM(T58:U60)</f>
        <v>10</v>
      </c>
      <c r="U57" s="74"/>
      <c r="V57" s="75">
        <f>SUM(V58:W60)</f>
        <v>0</v>
      </c>
      <c r="W57" s="75"/>
      <c r="X57" s="105"/>
      <c r="Y57" s="106"/>
      <c r="Z57" s="107"/>
    </row>
    <row r="58" spans="1:26" ht="21" customHeight="1">
      <c r="A58" s="9"/>
      <c r="B58" s="97" t="s">
        <v>80</v>
      </c>
      <c r="C58" s="97"/>
      <c r="D58" s="97"/>
      <c r="E58" s="97"/>
      <c r="F58" s="97"/>
      <c r="G58" s="97"/>
      <c r="H58" s="25">
        <f>$K$23</f>
        <v>150</v>
      </c>
      <c r="I58" s="25"/>
      <c r="J58" s="25"/>
      <c r="K58" s="111"/>
      <c r="L58" s="111"/>
      <c r="M58" s="111"/>
      <c r="N58" s="111"/>
      <c r="O58" s="111"/>
      <c r="P58" s="111"/>
      <c r="Q58" s="111"/>
      <c r="R58" s="111"/>
      <c r="S58" s="111"/>
      <c r="T58" s="30">
        <v>4</v>
      </c>
      <c r="U58" s="30"/>
      <c r="V58" s="31">
        <f aca="true" t="shared" si="4" ref="V58:V60">(T58*((K58*0)+(N58*50)+(Q58*100)))/(H58*100)</f>
        <v>0</v>
      </c>
      <c r="W58" s="31"/>
      <c r="X58" s="105"/>
      <c r="Y58" s="106"/>
      <c r="Z58" s="107"/>
    </row>
    <row r="59" spans="1:26" ht="63" customHeight="1">
      <c r="A59" s="9"/>
      <c r="B59" s="97" t="s">
        <v>94</v>
      </c>
      <c r="C59" s="97"/>
      <c r="D59" s="97"/>
      <c r="E59" s="97"/>
      <c r="F59" s="97"/>
      <c r="G59" s="97"/>
      <c r="H59" s="25">
        <f>$K$23</f>
        <v>150</v>
      </c>
      <c r="I59" s="25"/>
      <c r="J59" s="25"/>
      <c r="K59" s="111"/>
      <c r="L59" s="111"/>
      <c r="M59" s="111"/>
      <c r="N59" s="111"/>
      <c r="O59" s="111"/>
      <c r="P59" s="111"/>
      <c r="Q59" s="111"/>
      <c r="R59" s="111"/>
      <c r="S59" s="111"/>
      <c r="T59" s="30">
        <v>3</v>
      </c>
      <c r="U59" s="30"/>
      <c r="V59" s="31">
        <f t="shared" si="4"/>
        <v>0</v>
      </c>
      <c r="W59" s="31"/>
      <c r="X59" s="105"/>
      <c r="Y59" s="106"/>
      <c r="Z59" s="107"/>
    </row>
    <row r="60" spans="1:26" ht="21" customHeight="1">
      <c r="A60" s="9"/>
      <c r="B60" s="97" t="s">
        <v>81</v>
      </c>
      <c r="C60" s="97"/>
      <c r="D60" s="97"/>
      <c r="E60" s="97"/>
      <c r="F60" s="97"/>
      <c r="G60" s="97"/>
      <c r="H60" s="25">
        <f aca="true" t="shared" si="5" ref="H60">$K$23</f>
        <v>150</v>
      </c>
      <c r="I60" s="25"/>
      <c r="J60" s="25"/>
      <c r="K60" s="111"/>
      <c r="L60" s="111"/>
      <c r="M60" s="111"/>
      <c r="N60" s="111"/>
      <c r="O60" s="111"/>
      <c r="P60" s="111"/>
      <c r="Q60" s="111"/>
      <c r="R60" s="111"/>
      <c r="S60" s="111"/>
      <c r="T60" s="30">
        <v>3</v>
      </c>
      <c r="U60" s="30"/>
      <c r="V60" s="31">
        <f t="shared" si="4"/>
        <v>0</v>
      </c>
      <c r="W60" s="31"/>
      <c r="X60" s="105"/>
      <c r="Y60" s="106"/>
      <c r="Z60" s="107"/>
    </row>
    <row r="61" spans="1:26" ht="21" customHeight="1">
      <c r="A61" s="9">
        <v>3.2</v>
      </c>
      <c r="B61" s="97" t="s">
        <v>75</v>
      </c>
      <c r="C61" s="97"/>
      <c r="D61" s="97"/>
      <c r="E61" s="97"/>
      <c r="F61" s="97"/>
      <c r="G61" s="97"/>
      <c r="H61" s="25"/>
      <c r="I61" s="25"/>
      <c r="J61" s="25"/>
      <c r="K61" s="112"/>
      <c r="L61" s="112"/>
      <c r="M61" s="112"/>
      <c r="N61" s="112"/>
      <c r="O61" s="112"/>
      <c r="P61" s="112"/>
      <c r="Q61" s="112"/>
      <c r="R61" s="112"/>
      <c r="S61" s="112"/>
      <c r="T61" s="74">
        <f>SUM(T62:U63)</f>
        <v>10</v>
      </c>
      <c r="U61" s="74"/>
      <c r="V61" s="75">
        <f>SUM(V62:W63)</f>
        <v>0</v>
      </c>
      <c r="W61" s="75"/>
      <c r="X61" s="105"/>
      <c r="Y61" s="106"/>
      <c r="Z61" s="107"/>
    </row>
    <row r="62" spans="1:26" ht="63" customHeight="1">
      <c r="A62" s="9"/>
      <c r="B62" s="97" t="s">
        <v>90</v>
      </c>
      <c r="C62" s="97"/>
      <c r="D62" s="97"/>
      <c r="E62" s="97"/>
      <c r="F62" s="97"/>
      <c r="G62" s="97"/>
      <c r="H62" s="25">
        <f>$K$24</f>
        <v>3</v>
      </c>
      <c r="I62" s="25"/>
      <c r="J62" s="25"/>
      <c r="K62" s="111"/>
      <c r="L62" s="111"/>
      <c r="M62" s="111"/>
      <c r="N62" s="111"/>
      <c r="O62" s="111"/>
      <c r="P62" s="111"/>
      <c r="Q62" s="111"/>
      <c r="R62" s="111"/>
      <c r="S62" s="111"/>
      <c r="T62" s="30">
        <v>5</v>
      </c>
      <c r="U62" s="30"/>
      <c r="V62" s="31">
        <f t="shared" si="2"/>
        <v>0</v>
      </c>
      <c r="W62" s="31"/>
      <c r="X62" s="105"/>
      <c r="Y62" s="106"/>
      <c r="Z62" s="107"/>
    </row>
    <row r="63" spans="1:26" ht="21" customHeight="1">
      <c r="A63" s="9"/>
      <c r="B63" s="97" t="s">
        <v>82</v>
      </c>
      <c r="C63" s="97"/>
      <c r="D63" s="97"/>
      <c r="E63" s="97"/>
      <c r="F63" s="97"/>
      <c r="G63" s="97"/>
      <c r="H63" s="25">
        <v>80</v>
      </c>
      <c r="I63" s="25"/>
      <c r="J63" s="25"/>
      <c r="K63" s="111"/>
      <c r="L63" s="111"/>
      <c r="M63" s="111"/>
      <c r="N63" s="112"/>
      <c r="O63" s="112"/>
      <c r="P63" s="112"/>
      <c r="Q63" s="111"/>
      <c r="R63" s="111"/>
      <c r="S63" s="111"/>
      <c r="T63" s="30">
        <v>5</v>
      </c>
      <c r="U63" s="30"/>
      <c r="V63" s="31">
        <f aca="true" t="shared" si="6" ref="V63">(T63*((K63*0)+(N63*50)+(Q63*100)))/(H63*100)</f>
        <v>0</v>
      </c>
      <c r="W63" s="31"/>
      <c r="X63" s="108"/>
      <c r="Y63" s="109"/>
      <c r="Z63" s="110"/>
    </row>
    <row r="64" spans="1:26" ht="21" customHeight="1">
      <c r="A64" s="70" t="s">
        <v>40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2">
        <f>T31+T41+T56</f>
        <v>100</v>
      </c>
      <c r="U64" s="72"/>
      <c r="V64" s="73">
        <f>V31+V41+V56</f>
        <v>0</v>
      </c>
      <c r="W64" s="73"/>
      <c r="X64" s="73"/>
      <c r="Y64" s="73"/>
      <c r="Z64" s="73"/>
    </row>
    <row r="65" spans="1:26" ht="10.05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ht="21" customHeight="1">
      <c r="A66" s="10" t="s">
        <v>19</v>
      </c>
    </row>
    <row r="67" ht="10.05" customHeight="1"/>
    <row r="68" spans="1:26" s="7" customFormat="1" ht="63" customHeight="1">
      <c r="A68" s="4" t="s">
        <v>10</v>
      </c>
      <c r="B68" s="67" t="s">
        <v>18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 t="s">
        <v>12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 t="s">
        <v>14</v>
      </c>
      <c r="Z68" s="68"/>
    </row>
    <row r="69" spans="1:26" ht="21" customHeight="1">
      <c r="A69" s="69" t="s">
        <v>17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ht="42" customHeight="1">
      <c r="A70" s="9" t="str">
        <f>IF(B70&lt;&gt;"","2.1.1","")</f>
        <v/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43"/>
      <c r="Z70" s="43"/>
    </row>
    <row r="71" spans="1:26" ht="42" customHeight="1">
      <c r="A71" s="9" t="str">
        <f>IF(B71&lt;&gt;"","2.1.2","")</f>
        <v/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43"/>
      <c r="Z71" s="43"/>
    </row>
    <row r="72" spans="1:26" ht="42" customHeight="1">
      <c r="A72" s="9" t="str">
        <f>IF(B72&lt;&gt;"","2.1.3","")</f>
        <v/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43"/>
      <c r="Z72" s="43"/>
    </row>
    <row r="73" spans="1:26" ht="42" customHeight="1">
      <c r="A73" s="9" t="str">
        <f>IF(B73&lt;&gt;"","2.1.4","")</f>
        <v/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43"/>
      <c r="Z73" s="43"/>
    </row>
    <row r="74" spans="1:26" ht="42" customHeight="1">
      <c r="A74" s="9" t="str">
        <f>IF(B74&lt;&gt;"","2.1.5","")</f>
        <v/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43"/>
      <c r="Z74" s="43"/>
    </row>
    <row r="75" spans="1:26" ht="21" customHeight="1">
      <c r="A75" s="69" t="s">
        <v>16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ht="42" customHeight="1">
      <c r="A76" s="9" t="str">
        <f>IF(B76&lt;&gt;"","2.2.1","")</f>
        <v/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43"/>
      <c r="Z76" s="43"/>
    </row>
    <row r="77" spans="1:26" ht="42" customHeight="1">
      <c r="A77" s="9" t="str">
        <f>IF(B77&lt;&gt;"","2.2.2","")</f>
        <v/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43"/>
      <c r="Z77" s="43"/>
    </row>
    <row r="78" spans="1:26" ht="42" customHeight="1">
      <c r="A78" s="9" t="str">
        <f>IF(B78&lt;&gt;"","2.2.3","")</f>
        <v/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43"/>
      <c r="Z78" s="43"/>
    </row>
    <row r="79" spans="1:26" ht="42" customHeight="1">
      <c r="A79" s="9" t="str">
        <f>IF(B79&lt;&gt;"","2.2.4","")</f>
        <v/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43"/>
      <c r="Z79" s="43"/>
    </row>
    <row r="80" spans="1:26" ht="42" customHeight="1">
      <c r="A80" s="9" t="str">
        <f>IF(B80&lt;&gt;"","2.2.5","")</f>
        <v/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43"/>
      <c r="Z80" s="43"/>
    </row>
    <row r="81" spans="1:26" ht="42" customHeight="1">
      <c r="A81" s="9" t="str">
        <f>IF(B81&lt;&gt;"","2.2.6","")</f>
        <v/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43"/>
      <c r="Z81" s="43"/>
    </row>
    <row r="82" spans="1:26" ht="42" customHeight="1">
      <c r="A82" s="9" t="str">
        <f>IF(B82&lt;&gt;"","2.2.7","")</f>
        <v/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43"/>
      <c r="Z82" s="43"/>
    </row>
    <row r="83" spans="1:26" ht="42" customHeight="1">
      <c r="A83" s="9" t="str">
        <f>IF(B83&lt;&gt;"","2.2.8","")</f>
        <v/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43"/>
      <c r="Z83" s="43"/>
    </row>
    <row r="84" spans="1:26" ht="42" customHeight="1">
      <c r="A84" s="9" t="str">
        <f>IF(B84&lt;&gt;"","2.2.9","")</f>
        <v/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43"/>
      <c r="Z84" s="43"/>
    </row>
    <row r="85" spans="1:26" ht="21" customHeight="1">
      <c r="A85" s="69" t="s">
        <v>15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ht="42" customHeight="1">
      <c r="A86" s="9" t="str">
        <f>IF(B86&lt;&gt;"","2.3.1","")</f>
        <v/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43"/>
      <c r="Z86" s="43"/>
    </row>
    <row r="87" spans="1:26" ht="42" customHeight="1">
      <c r="A87" s="9" t="str">
        <f>IF(B87&lt;&gt;"","2.3.2","")</f>
        <v/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43"/>
      <c r="Z87" s="43"/>
    </row>
    <row r="88" spans="1:26" ht="42" customHeight="1">
      <c r="A88" s="9" t="str">
        <f>IF(B88&lt;&gt;"","2.3.3","")</f>
        <v/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43"/>
      <c r="Z88" s="43"/>
    </row>
    <row r="89" spans="1:26" ht="42" customHeight="1">
      <c r="A89" s="9" t="str">
        <f>IF(B89&lt;&gt;"","2.3.4","")</f>
        <v/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43"/>
      <c r="Z89" s="43"/>
    </row>
    <row r="90" spans="1:26" ht="42" customHeight="1">
      <c r="A90" s="9" t="str">
        <f>IF(B90&lt;&gt;"","2.3.5","")</f>
        <v/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43"/>
      <c r="Z90" s="43"/>
    </row>
    <row r="91" spans="1:26" ht="42" customHeight="1">
      <c r="A91" s="9" t="str">
        <f>IF(B91&lt;&gt;"","2.3.6","")</f>
        <v/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43"/>
      <c r="Z91" s="43"/>
    </row>
    <row r="92" spans="1:26" ht="42" customHeight="1">
      <c r="A92" s="9" t="str">
        <f>IF(B92&lt;&gt;"","2.3.7","")</f>
        <v/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43"/>
      <c r="Z92" s="43"/>
    </row>
    <row r="93" spans="1:26" ht="42" customHeight="1">
      <c r="A93" s="9" t="str">
        <f>IF(B93&lt;&gt;"","2.3.8","")</f>
        <v/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43"/>
      <c r="Z93" s="43"/>
    </row>
    <row r="94" ht="10.05" customHeight="1"/>
    <row r="95" ht="21" customHeight="1">
      <c r="A95" s="5" t="s">
        <v>9</v>
      </c>
    </row>
    <row r="96" ht="10.05" customHeight="1"/>
    <row r="97" spans="1:26" s="11" customFormat="1" ht="63" customHeight="1">
      <c r="A97" s="4" t="s">
        <v>10</v>
      </c>
      <c r="B97" s="67" t="s">
        <v>11</v>
      </c>
      <c r="C97" s="67"/>
      <c r="D97" s="67"/>
      <c r="E97" s="67"/>
      <c r="F97" s="67"/>
      <c r="G97" s="67"/>
      <c r="H97" s="67" t="s">
        <v>12</v>
      </c>
      <c r="I97" s="67"/>
      <c r="J97" s="67"/>
      <c r="K97" s="67"/>
      <c r="L97" s="67"/>
      <c r="M97" s="67"/>
      <c r="N97" s="67"/>
      <c r="O97" s="67"/>
      <c r="P97" s="67"/>
      <c r="Q97" s="67" t="s">
        <v>13</v>
      </c>
      <c r="R97" s="67"/>
      <c r="S97" s="67"/>
      <c r="T97" s="67"/>
      <c r="U97" s="67"/>
      <c r="V97" s="67"/>
      <c r="W97" s="67"/>
      <c r="X97" s="67"/>
      <c r="Y97" s="68" t="s">
        <v>14</v>
      </c>
      <c r="Z97" s="68"/>
    </row>
    <row r="98" spans="1:26" ht="63" customHeight="1">
      <c r="A98" s="9" t="str">
        <f>IF(B98&lt;&gt;"","3.1","")</f>
        <v/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43"/>
      <c r="Z98" s="43"/>
    </row>
    <row r="99" spans="1:26" ht="63" customHeight="1">
      <c r="A99" s="9" t="str">
        <f>IF(B99&lt;&gt;"","3.2","")</f>
        <v/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43"/>
      <c r="Z99" s="43"/>
    </row>
    <row r="100" spans="1:26" ht="63" customHeight="1">
      <c r="A100" s="9" t="str">
        <f>IF(B100&lt;&gt;"","3.3","")</f>
        <v/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43"/>
      <c r="Z100" s="43"/>
    </row>
    <row r="101" spans="1:26" ht="63" customHeight="1">
      <c r="A101" s="9" t="str">
        <f>IF(B101&lt;&gt;"","3.4","")</f>
        <v/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43"/>
      <c r="Z101" s="43"/>
    </row>
    <row r="102" spans="1:26" s="11" customFormat="1" ht="63" customHeight="1">
      <c r="A102" s="4" t="s">
        <v>10</v>
      </c>
      <c r="B102" s="67" t="s">
        <v>11</v>
      </c>
      <c r="C102" s="67"/>
      <c r="D102" s="67"/>
      <c r="E102" s="67"/>
      <c r="F102" s="67"/>
      <c r="G102" s="67"/>
      <c r="H102" s="67" t="s">
        <v>12</v>
      </c>
      <c r="I102" s="67"/>
      <c r="J102" s="67"/>
      <c r="K102" s="67"/>
      <c r="L102" s="67"/>
      <c r="M102" s="67"/>
      <c r="N102" s="67"/>
      <c r="O102" s="67"/>
      <c r="P102" s="67"/>
      <c r="Q102" s="67" t="s">
        <v>13</v>
      </c>
      <c r="R102" s="67"/>
      <c r="S102" s="67"/>
      <c r="T102" s="67"/>
      <c r="U102" s="67"/>
      <c r="V102" s="67"/>
      <c r="W102" s="67"/>
      <c r="X102" s="67"/>
      <c r="Y102" s="68" t="s">
        <v>14</v>
      </c>
      <c r="Z102" s="68"/>
    </row>
    <row r="103" spans="1:26" ht="42" customHeight="1">
      <c r="A103" s="9" t="str">
        <f>IF(B103&lt;&gt;"","3.5","")</f>
        <v/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43"/>
      <c r="Z103" s="43"/>
    </row>
    <row r="104" spans="1:26" ht="42" customHeight="1">
      <c r="A104" s="9" t="str">
        <f>IF(B104&lt;&gt;"","3.6","")</f>
        <v/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43"/>
      <c r="Z104" s="43"/>
    </row>
    <row r="105" spans="1:26" ht="42" customHeight="1">
      <c r="A105" s="9" t="str">
        <f>IF(B105&lt;&gt;"","3.7","")</f>
        <v/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43"/>
      <c r="Z105" s="43"/>
    </row>
    <row r="106" spans="1:26" ht="42" customHeight="1">
      <c r="A106" s="9" t="str">
        <f>IF(B106&lt;&gt;"","3.8","")</f>
        <v/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43"/>
      <c r="Z106" s="43"/>
    </row>
    <row r="107" ht="10.05" customHeight="1">
      <c r="A107" s="5"/>
    </row>
    <row r="108" ht="21" customHeight="1">
      <c r="A108" s="5" t="s">
        <v>8</v>
      </c>
    </row>
    <row r="109" ht="10.05" customHeight="1">
      <c r="A109" s="5"/>
    </row>
    <row r="110" spans="2:25" ht="21" customHeight="1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5"/>
    </row>
    <row r="111" spans="2:25" ht="21" customHeight="1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8"/>
    </row>
    <row r="112" spans="2:25" ht="21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8"/>
    </row>
    <row r="113" spans="2:25" ht="21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8"/>
    </row>
    <row r="114" spans="2:25" ht="21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8"/>
    </row>
    <row r="115" spans="2:25" ht="21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8"/>
    </row>
    <row r="116" spans="2:25" ht="21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8"/>
    </row>
    <row r="117" spans="2:25" ht="10.05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1"/>
    </row>
    <row r="118" ht="10.05" customHeight="1">
      <c r="A118" s="5"/>
    </row>
    <row r="119" ht="21" customHeight="1">
      <c r="A119" s="5" t="s">
        <v>7</v>
      </c>
    </row>
    <row r="120" ht="10.05" customHeight="1"/>
    <row r="121" spans="2:25" ht="21" customHeight="1">
      <c r="B121" s="44"/>
      <c r="C121" s="44"/>
      <c r="D121" s="44"/>
      <c r="E121" s="44"/>
      <c r="F121" s="44"/>
      <c r="G121" s="44"/>
      <c r="H121" s="44"/>
      <c r="J121" s="44"/>
      <c r="K121" s="44"/>
      <c r="L121" s="44"/>
      <c r="M121" s="44"/>
      <c r="N121" s="44"/>
      <c r="O121" s="44"/>
      <c r="P121" s="44"/>
      <c r="Q121" s="44"/>
      <c r="S121" s="44"/>
      <c r="T121" s="44"/>
      <c r="U121" s="44"/>
      <c r="V121" s="44"/>
      <c r="W121" s="44"/>
      <c r="X121" s="44"/>
      <c r="Y121" s="44"/>
    </row>
    <row r="122" spans="2:25" ht="21" customHeight="1">
      <c r="B122" s="44"/>
      <c r="C122" s="44"/>
      <c r="D122" s="44"/>
      <c r="E122" s="44"/>
      <c r="F122" s="44"/>
      <c r="G122" s="44"/>
      <c r="H122" s="44"/>
      <c r="J122" s="44"/>
      <c r="K122" s="44"/>
      <c r="L122" s="44"/>
      <c r="M122" s="44"/>
      <c r="N122" s="44"/>
      <c r="O122" s="44"/>
      <c r="P122" s="44"/>
      <c r="Q122" s="44"/>
      <c r="S122" s="44"/>
      <c r="T122" s="44"/>
      <c r="U122" s="44"/>
      <c r="V122" s="44"/>
      <c r="W122" s="44"/>
      <c r="X122" s="44"/>
      <c r="Y122" s="44"/>
    </row>
    <row r="123" spans="2:25" ht="21" customHeight="1">
      <c r="B123" s="44"/>
      <c r="C123" s="44"/>
      <c r="D123" s="44"/>
      <c r="E123" s="44"/>
      <c r="F123" s="44"/>
      <c r="G123" s="44"/>
      <c r="H123" s="44"/>
      <c r="J123" s="44"/>
      <c r="K123" s="44"/>
      <c r="L123" s="44"/>
      <c r="M123" s="44"/>
      <c r="N123" s="44"/>
      <c r="O123" s="44"/>
      <c r="P123" s="44"/>
      <c r="Q123" s="44"/>
      <c r="S123" s="44"/>
      <c r="T123" s="44"/>
      <c r="U123" s="44"/>
      <c r="V123" s="44"/>
      <c r="W123" s="44"/>
      <c r="X123" s="44"/>
      <c r="Y123" s="44"/>
    </row>
    <row r="124" spans="2:25" ht="21" customHeight="1">
      <c r="B124" s="44"/>
      <c r="C124" s="44"/>
      <c r="D124" s="44"/>
      <c r="E124" s="44"/>
      <c r="F124" s="44"/>
      <c r="G124" s="44"/>
      <c r="H124" s="44"/>
      <c r="J124" s="44"/>
      <c r="K124" s="44"/>
      <c r="L124" s="44"/>
      <c r="M124" s="44"/>
      <c r="N124" s="44"/>
      <c r="O124" s="44"/>
      <c r="P124" s="44"/>
      <c r="Q124" s="44"/>
      <c r="S124" s="44"/>
      <c r="T124" s="44"/>
      <c r="U124" s="44"/>
      <c r="V124" s="44"/>
      <c r="W124" s="44"/>
      <c r="X124" s="44"/>
      <c r="Y124" s="44"/>
    </row>
    <row r="125" spans="2:25" ht="21" customHeight="1">
      <c r="B125" s="44"/>
      <c r="C125" s="44"/>
      <c r="D125" s="44"/>
      <c r="E125" s="44"/>
      <c r="F125" s="44"/>
      <c r="G125" s="44"/>
      <c r="H125" s="44"/>
      <c r="J125" s="44"/>
      <c r="K125" s="44"/>
      <c r="L125" s="44"/>
      <c r="M125" s="44"/>
      <c r="N125" s="44"/>
      <c r="O125" s="44"/>
      <c r="P125" s="44"/>
      <c r="Q125" s="44"/>
      <c r="S125" s="44"/>
      <c r="T125" s="44"/>
      <c r="U125" s="44"/>
      <c r="V125" s="44"/>
      <c r="W125" s="44"/>
      <c r="X125" s="44"/>
      <c r="Y125" s="44"/>
    </row>
    <row r="126" spans="2:25" ht="21" customHeight="1">
      <c r="B126" s="44"/>
      <c r="C126" s="44"/>
      <c r="D126" s="44"/>
      <c r="E126" s="44"/>
      <c r="F126" s="44"/>
      <c r="G126" s="44"/>
      <c r="H126" s="44"/>
      <c r="J126" s="44"/>
      <c r="K126" s="44"/>
      <c r="L126" s="44"/>
      <c r="M126" s="44"/>
      <c r="N126" s="44"/>
      <c r="O126" s="44"/>
      <c r="P126" s="44"/>
      <c r="Q126" s="44"/>
      <c r="S126" s="44"/>
      <c r="T126" s="44"/>
      <c r="U126" s="44"/>
      <c r="V126" s="44"/>
      <c r="W126" s="44"/>
      <c r="X126" s="44"/>
      <c r="Y126" s="44"/>
    </row>
    <row r="127" spans="2:25" ht="21" customHeight="1">
      <c r="B127" s="44"/>
      <c r="C127" s="44"/>
      <c r="D127" s="44"/>
      <c r="E127" s="44"/>
      <c r="F127" s="44"/>
      <c r="G127" s="44"/>
      <c r="H127" s="44"/>
      <c r="J127" s="44"/>
      <c r="K127" s="44"/>
      <c r="L127" s="44"/>
      <c r="M127" s="44"/>
      <c r="N127" s="44"/>
      <c r="O127" s="44"/>
      <c r="P127" s="44"/>
      <c r="Q127" s="44"/>
      <c r="S127" s="44"/>
      <c r="T127" s="44"/>
      <c r="U127" s="44"/>
      <c r="V127" s="44"/>
      <c r="W127" s="44"/>
      <c r="X127" s="44"/>
      <c r="Y127" s="44"/>
    </row>
    <row r="128" spans="2:25" ht="21" customHeight="1">
      <c r="B128" s="44"/>
      <c r="C128" s="44"/>
      <c r="D128" s="44"/>
      <c r="E128" s="44"/>
      <c r="F128" s="44"/>
      <c r="G128" s="44"/>
      <c r="H128" s="44"/>
      <c r="J128" s="44"/>
      <c r="K128" s="44"/>
      <c r="L128" s="44"/>
      <c r="M128" s="44"/>
      <c r="N128" s="44"/>
      <c r="O128" s="44"/>
      <c r="P128" s="44"/>
      <c r="Q128" s="44"/>
      <c r="S128" s="44"/>
      <c r="T128" s="44"/>
      <c r="U128" s="44"/>
      <c r="V128" s="44"/>
      <c r="W128" s="44"/>
      <c r="X128" s="44"/>
      <c r="Y128" s="44"/>
    </row>
    <row r="129" spans="2:25" ht="21" customHeight="1">
      <c r="B129" s="44"/>
      <c r="C129" s="44"/>
      <c r="D129" s="44"/>
      <c r="E129" s="44"/>
      <c r="F129" s="44"/>
      <c r="G129" s="44"/>
      <c r="H129" s="44"/>
      <c r="J129" s="44"/>
      <c r="K129" s="44"/>
      <c r="L129" s="44"/>
      <c r="M129" s="44"/>
      <c r="N129" s="44"/>
      <c r="O129" s="44"/>
      <c r="P129" s="44"/>
      <c r="Q129" s="44"/>
      <c r="S129" s="44"/>
      <c r="T129" s="44"/>
      <c r="U129" s="44"/>
      <c r="V129" s="44"/>
      <c r="W129" s="44"/>
      <c r="X129" s="44"/>
      <c r="Y129" s="44"/>
    </row>
    <row r="130" spans="2:25" ht="21" customHeight="1">
      <c r="B130" s="44"/>
      <c r="C130" s="44"/>
      <c r="D130" s="44"/>
      <c r="E130" s="44"/>
      <c r="F130" s="44"/>
      <c r="G130" s="44"/>
      <c r="H130" s="44"/>
      <c r="J130" s="44"/>
      <c r="K130" s="44"/>
      <c r="L130" s="44"/>
      <c r="M130" s="44"/>
      <c r="N130" s="44"/>
      <c r="O130" s="44"/>
      <c r="P130" s="44"/>
      <c r="Q130" s="44"/>
      <c r="S130" s="44"/>
      <c r="T130" s="44"/>
      <c r="U130" s="44"/>
      <c r="V130" s="44"/>
      <c r="W130" s="44"/>
      <c r="X130" s="44"/>
      <c r="Y130" s="44"/>
    </row>
    <row r="131" spans="2:25" ht="21" customHeight="1">
      <c r="B131" s="42" t="s">
        <v>72</v>
      </c>
      <c r="C131" s="42"/>
      <c r="D131" s="42"/>
      <c r="E131" s="42"/>
      <c r="F131" s="42"/>
      <c r="G131" s="42"/>
      <c r="H131" s="42"/>
      <c r="J131" s="42" t="s">
        <v>72</v>
      </c>
      <c r="K131" s="42"/>
      <c r="L131" s="42"/>
      <c r="M131" s="42"/>
      <c r="N131" s="42"/>
      <c r="O131" s="42"/>
      <c r="P131" s="42"/>
      <c r="Q131" s="42"/>
      <c r="S131" s="42" t="s">
        <v>72</v>
      </c>
      <c r="T131" s="42"/>
      <c r="U131" s="42"/>
      <c r="V131" s="42"/>
      <c r="W131" s="42"/>
      <c r="X131" s="42"/>
      <c r="Y131" s="42"/>
    </row>
    <row r="132" spans="2:25" ht="21" customHeight="1">
      <c r="B132" s="42"/>
      <c r="C132" s="42"/>
      <c r="D132" s="42"/>
      <c r="E132" s="42"/>
      <c r="F132" s="42"/>
      <c r="G132" s="42"/>
      <c r="H132" s="42"/>
      <c r="J132" s="42"/>
      <c r="K132" s="42"/>
      <c r="L132" s="42"/>
      <c r="M132" s="42"/>
      <c r="N132" s="42"/>
      <c r="O132" s="42"/>
      <c r="P132" s="42"/>
      <c r="Q132" s="42"/>
      <c r="S132" s="42"/>
      <c r="T132" s="42"/>
      <c r="U132" s="42"/>
      <c r="V132" s="42"/>
      <c r="W132" s="42"/>
      <c r="X132" s="42"/>
      <c r="Y132" s="42"/>
    </row>
    <row r="134" spans="2:25" ht="21" customHeight="1">
      <c r="B134" s="44"/>
      <c r="C134" s="44"/>
      <c r="D134" s="44"/>
      <c r="E134" s="44"/>
      <c r="F134" s="44"/>
      <c r="G134" s="44"/>
      <c r="H134" s="44"/>
      <c r="J134" s="44"/>
      <c r="K134" s="44"/>
      <c r="L134" s="44"/>
      <c r="M134" s="44"/>
      <c r="N134" s="44"/>
      <c r="O134" s="44"/>
      <c r="P134" s="44"/>
      <c r="Q134" s="44"/>
      <c r="S134" s="44"/>
      <c r="T134" s="44"/>
      <c r="U134" s="44"/>
      <c r="V134" s="44"/>
      <c r="W134" s="44"/>
      <c r="X134" s="44"/>
      <c r="Y134" s="44"/>
    </row>
    <row r="135" spans="2:25" ht="21" customHeight="1">
      <c r="B135" s="44"/>
      <c r="C135" s="44"/>
      <c r="D135" s="44"/>
      <c r="E135" s="44"/>
      <c r="F135" s="44"/>
      <c r="G135" s="44"/>
      <c r="H135" s="44"/>
      <c r="J135" s="44"/>
      <c r="K135" s="44"/>
      <c r="L135" s="44"/>
      <c r="M135" s="44"/>
      <c r="N135" s="44"/>
      <c r="O135" s="44"/>
      <c r="P135" s="44"/>
      <c r="Q135" s="44"/>
      <c r="S135" s="44"/>
      <c r="T135" s="44"/>
      <c r="U135" s="44"/>
      <c r="V135" s="44"/>
      <c r="W135" s="44"/>
      <c r="X135" s="44"/>
      <c r="Y135" s="44"/>
    </row>
    <row r="136" spans="2:25" ht="21" customHeight="1">
      <c r="B136" s="44"/>
      <c r="C136" s="44"/>
      <c r="D136" s="44"/>
      <c r="E136" s="44"/>
      <c r="F136" s="44"/>
      <c r="G136" s="44"/>
      <c r="H136" s="44"/>
      <c r="J136" s="44"/>
      <c r="K136" s="44"/>
      <c r="L136" s="44"/>
      <c r="M136" s="44"/>
      <c r="N136" s="44"/>
      <c r="O136" s="44"/>
      <c r="P136" s="44"/>
      <c r="Q136" s="44"/>
      <c r="S136" s="44"/>
      <c r="T136" s="44"/>
      <c r="U136" s="44"/>
      <c r="V136" s="44"/>
      <c r="W136" s="44"/>
      <c r="X136" s="44"/>
      <c r="Y136" s="44"/>
    </row>
    <row r="137" spans="2:25" ht="21" customHeight="1">
      <c r="B137" s="44"/>
      <c r="C137" s="44"/>
      <c r="D137" s="44"/>
      <c r="E137" s="44"/>
      <c r="F137" s="44"/>
      <c r="G137" s="44"/>
      <c r="H137" s="44"/>
      <c r="J137" s="44"/>
      <c r="K137" s="44"/>
      <c r="L137" s="44"/>
      <c r="M137" s="44"/>
      <c r="N137" s="44"/>
      <c r="O137" s="44"/>
      <c r="P137" s="44"/>
      <c r="Q137" s="44"/>
      <c r="S137" s="44"/>
      <c r="T137" s="44"/>
      <c r="U137" s="44"/>
      <c r="V137" s="44"/>
      <c r="W137" s="44"/>
      <c r="X137" s="44"/>
      <c r="Y137" s="44"/>
    </row>
    <row r="138" spans="2:25" ht="21" customHeight="1">
      <c r="B138" s="44"/>
      <c r="C138" s="44"/>
      <c r="D138" s="44"/>
      <c r="E138" s="44"/>
      <c r="F138" s="44"/>
      <c r="G138" s="44"/>
      <c r="H138" s="44"/>
      <c r="J138" s="44"/>
      <c r="K138" s="44"/>
      <c r="L138" s="44"/>
      <c r="M138" s="44"/>
      <c r="N138" s="44"/>
      <c r="O138" s="44"/>
      <c r="P138" s="44"/>
      <c r="Q138" s="44"/>
      <c r="S138" s="44"/>
      <c r="T138" s="44"/>
      <c r="U138" s="44"/>
      <c r="V138" s="44"/>
      <c r="W138" s="44"/>
      <c r="X138" s="44"/>
      <c r="Y138" s="44"/>
    </row>
    <row r="139" spans="2:25" ht="21" customHeight="1">
      <c r="B139" s="44"/>
      <c r="C139" s="44"/>
      <c r="D139" s="44"/>
      <c r="E139" s="44"/>
      <c r="F139" s="44"/>
      <c r="G139" s="44"/>
      <c r="H139" s="44"/>
      <c r="J139" s="44"/>
      <c r="K139" s="44"/>
      <c r="L139" s="44"/>
      <c r="M139" s="44"/>
      <c r="N139" s="44"/>
      <c r="O139" s="44"/>
      <c r="P139" s="44"/>
      <c r="Q139" s="44"/>
      <c r="S139" s="44"/>
      <c r="T139" s="44"/>
      <c r="U139" s="44"/>
      <c r="V139" s="44"/>
      <c r="W139" s="44"/>
      <c r="X139" s="44"/>
      <c r="Y139" s="44"/>
    </row>
    <row r="140" spans="2:25" ht="21" customHeight="1">
      <c r="B140" s="44"/>
      <c r="C140" s="44"/>
      <c r="D140" s="44"/>
      <c r="E140" s="44"/>
      <c r="F140" s="44"/>
      <c r="G140" s="44"/>
      <c r="H140" s="44"/>
      <c r="J140" s="44"/>
      <c r="K140" s="44"/>
      <c r="L140" s="44"/>
      <c r="M140" s="44"/>
      <c r="N140" s="44"/>
      <c r="O140" s="44"/>
      <c r="P140" s="44"/>
      <c r="Q140" s="44"/>
      <c r="S140" s="44"/>
      <c r="T140" s="44"/>
      <c r="U140" s="44"/>
      <c r="V140" s="44"/>
      <c r="W140" s="44"/>
      <c r="X140" s="44"/>
      <c r="Y140" s="44"/>
    </row>
    <row r="141" spans="2:25" ht="21" customHeight="1">
      <c r="B141" s="44"/>
      <c r="C141" s="44"/>
      <c r="D141" s="44"/>
      <c r="E141" s="44"/>
      <c r="F141" s="44"/>
      <c r="G141" s="44"/>
      <c r="H141" s="44"/>
      <c r="J141" s="44"/>
      <c r="K141" s="44"/>
      <c r="L141" s="44"/>
      <c r="M141" s="44"/>
      <c r="N141" s="44"/>
      <c r="O141" s="44"/>
      <c r="P141" s="44"/>
      <c r="Q141" s="44"/>
      <c r="S141" s="44"/>
      <c r="T141" s="44"/>
      <c r="U141" s="44"/>
      <c r="V141" s="44"/>
      <c r="W141" s="44"/>
      <c r="X141" s="44"/>
      <c r="Y141" s="44"/>
    </row>
    <row r="142" spans="2:25" ht="21" customHeight="1">
      <c r="B142" s="44"/>
      <c r="C142" s="44"/>
      <c r="D142" s="44"/>
      <c r="E142" s="44"/>
      <c r="F142" s="44"/>
      <c r="G142" s="44"/>
      <c r="H142" s="44"/>
      <c r="J142" s="44"/>
      <c r="K142" s="44"/>
      <c r="L142" s="44"/>
      <c r="M142" s="44"/>
      <c r="N142" s="44"/>
      <c r="O142" s="44"/>
      <c r="P142" s="44"/>
      <c r="Q142" s="44"/>
      <c r="S142" s="44"/>
      <c r="T142" s="44"/>
      <c r="U142" s="44"/>
      <c r="V142" s="44"/>
      <c r="W142" s="44"/>
      <c r="X142" s="44"/>
      <c r="Y142" s="44"/>
    </row>
    <row r="143" spans="2:25" ht="21" customHeight="1">
      <c r="B143" s="44"/>
      <c r="C143" s="44"/>
      <c r="D143" s="44"/>
      <c r="E143" s="44"/>
      <c r="F143" s="44"/>
      <c r="G143" s="44"/>
      <c r="H143" s="44"/>
      <c r="J143" s="44"/>
      <c r="K143" s="44"/>
      <c r="L143" s="44"/>
      <c r="M143" s="44"/>
      <c r="N143" s="44"/>
      <c r="O143" s="44"/>
      <c r="P143" s="44"/>
      <c r="Q143" s="44"/>
      <c r="S143" s="44"/>
      <c r="T143" s="44"/>
      <c r="U143" s="44"/>
      <c r="V143" s="44"/>
      <c r="W143" s="44"/>
      <c r="X143" s="44"/>
      <c r="Y143" s="44"/>
    </row>
    <row r="144" spans="2:25" ht="21" customHeight="1">
      <c r="B144" s="43" t="s">
        <v>72</v>
      </c>
      <c r="C144" s="43"/>
      <c r="D144" s="43"/>
      <c r="E144" s="43"/>
      <c r="F144" s="43"/>
      <c r="G144" s="43"/>
      <c r="H144" s="43"/>
      <c r="J144" s="43" t="s">
        <v>72</v>
      </c>
      <c r="K144" s="43"/>
      <c r="L144" s="43"/>
      <c r="M144" s="43"/>
      <c r="N144" s="43"/>
      <c r="O144" s="43"/>
      <c r="P144" s="43"/>
      <c r="Q144" s="43"/>
      <c r="S144" s="43" t="s">
        <v>72</v>
      </c>
      <c r="T144" s="43"/>
      <c r="U144" s="43"/>
      <c r="V144" s="43"/>
      <c r="W144" s="43"/>
      <c r="X144" s="43"/>
      <c r="Y144" s="43"/>
    </row>
    <row r="145" spans="2:25" ht="21" customHeight="1">
      <c r="B145" s="43"/>
      <c r="C145" s="43"/>
      <c r="D145" s="43"/>
      <c r="E145" s="43"/>
      <c r="F145" s="43"/>
      <c r="G145" s="43"/>
      <c r="H145" s="43"/>
      <c r="J145" s="43"/>
      <c r="K145" s="43"/>
      <c r="L145" s="43"/>
      <c r="M145" s="43"/>
      <c r="N145" s="43"/>
      <c r="O145" s="43"/>
      <c r="P145" s="43"/>
      <c r="Q145" s="43"/>
      <c r="S145" s="43"/>
      <c r="T145" s="43"/>
      <c r="U145" s="43"/>
      <c r="V145" s="43"/>
      <c r="W145" s="43"/>
      <c r="X145" s="43"/>
      <c r="Y145" s="43"/>
    </row>
    <row r="147" spans="2:25" ht="21" customHeight="1">
      <c r="B147" s="51"/>
      <c r="C147" s="52"/>
      <c r="D147" s="52"/>
      <c r="E147" s="52"/>
      <c r="F147" s="52"/>
      <c r="G147" s="52"/>
      <c r="H147" s="53"/>
      <c r="J147" s="51"/>
      <c r="K147" s="52"/>
      <c r="L147" s="52"/>
      <c r="M147" s="52"/>
      <c r="N147" s="52"/>
      <c r="O147" s="52"/>
      <c r="P147" s="52"/>
      <c r="Q147" s="53"/>
      <c r="S147" s="51"/>
      <c r="T147" s="52"/>
      <c r="U147" s="52"/>
      <c r="V147" s="52"/>
      <c r="W147" s="52"/>
      <c r="X147" s="52"/>
      <c r="Y147" s="53"/>
    </row>
    <row r="148" spans="2:25" ht="21" customHeight="1">
      <c r="B148" s="54"/>
      <c r="C148" s="55"/>
      <c r="D148" s="55"/>
      <c r="E148" s="55"/>
      <c r="F148" s="55"/>
      <c r="G148" s="55"/>
      <c r="H148" s="56"/>
      <c r="J148" s="54"/>
      <c r="K148" s="55"/>
      <c r="L148" s="55"/>
      <c r="M148" s="55"/>
      <c r="N148" s="55"/>
      <c r="O148" s="55"/>
      <c r="P148" s="55"/>
      <c r="Q148" s="56"/>
      <c r="S148" s="54"/>
      <c r="T148" s="55"/>
      <c r="U148" s="55"/>
      <c r="V148" s="55"/>
      <c r="W148" s="55"/>
      <c r="X148" s="55"/>
      <c r="Y148" s="56"/>
    </row>
    <row r="149" spans="2:25" ht="21" customHeight="1">
      <c r="B149" s="54"/>
      <c r="C149" s="55"/>
      <c r="D149" s="55"/>
      <c r="E149" s="55"/>
      <c r="F149" s="55"/>
      <c r="G149" s="55"/>
      <c r="H149" s="56"/>
      <c r="J149" s="54"/>
      <c r="K149" s="55"/>
      <c r="L149" s="55"/>
      <c r="M149" s="55"/>
      <c r="N149" s="55"/>
      <c r="O149" s="55"/>
      <c r="P149" s="55"/>
      <c r="Q149" s="56"/>
      <c r="S149" s="54"/>
      <c r="T149" s="55"/>
      <c r="U149" s="55"/>
      <c r="V149" s="55"/>
      <c r="W149" s="55"/>
      <c r="X149" s="55"/>
      <c r="Y149" s="56"/>
    </row>
    <row r="150" spans="2:25" ht="21" customHeight="1">
      <c r="B150" s="54"/>
      <c r="C150" s="55"/>
      <c r="D150" s="55"/>
      <c r="E150" s="55"/>
      <c r="F150" s="55"/>
      <c r="G150" s="55"/>
      <c r="H150" s="56"/>
      <c r="J150" s="54"/>
      <c r="K150" s="55"/>
      <c r="L150" s="55"/>
      <c r="M150" s="55"/>
      <c r="N150" s="55"/>
      <c r="O150" s="55"/>
      <c r="P150" s="55"/>
      <c r="Q150" s="56"/>
      <c r="S150" s="54"/>
      <c r="T150" s="55"/>
      <c r="U150" s="55"/>
      <c r="V150" s="55"/>
      <c r="W150" s="55"/>
      <c r="X150" s="55"/>
      <c r="Y150" s="56"/>
    </row>
    <row r="151" spans="2:25" ht="21" customHeight="1">
      <c r="B151" s="54"/>
      <c r="C151" s="55"/>
      <c r="D151" s="55"/>
      <c r="E151" s="55"/>
      <c r="F151" s="55"/>
      <c r="G151" s="55"/>
      <c r="H151" s="56"/>
      <c r="J151" s="54"/>
      <c r="K151" s="55"/>
      <c r="L151" s="55"/>
      <c r="M151" s="55"/>
      <c r="N151" s="55"/>
      <c r="O151" s="55"/>
      <c r="P151" s="55"/>
      <c r="Q151" s="56"/>
      <c r="S151" s="54"/>
      <c r="T151" s="55"/>
      <c r="U151" s="55"/>
      <c r="V151" s="55"/>
      <c r="W151" s="55"/>
      <c r="X151" s="55"/>
      <c r="Y151" s="56"/>
    </row>
    <row r="152" spans="2:25" ht="21" customHeight="1">
      <c r="B152" s="54"/>
      <c r="C152" s="55"/>
      <c r="D152" s="55"/>
      <c r="E152" s="55"/>
      <c r="F152" s="55"/>
      <c r="G152" s="55"/>
      <c r="H152" s="56"/>
      <c r="J152" s="54"/>
      <c r="K152" s="55"/>
      <c r="L152" s="55"/>
      <c r="M152" s="55"/>
      <c r="N152" s="55"/>
      <c r="O152" s="55"/>
      <c r="P152" s="55"/>
      <c r="Q152" s="56"/>
      <c r="S152" s="54"/>
      <c r="T152" s="55"/>
      <c r="U152" s="55"/>
      <c r="V152" s="55"/>
      <c r="W152" s="55"/>
      <c r="X152" s="55"/>
      <c r="Y152" s="56"/>
    </row>
    <row r="153" spans="2:25" ht="21" customHeight="1">
      <c r="B153" s="54"/>
      <c r="C153" s="55"/>
      <c r="D153" s="55"/>
      <c r="E153" s="55"/>
      <c r="F153" s="55"/>
      <c r="G153" s="55"/>
      <c r="H153" s="56"/>
      <c r="J153" s="54"/>
      <c r="K153" s="55"/>
      <c r="L153" s="55"/>
      <c r="M153" s="55"/>
      <c r="N153" s="55"/>
      <c r="O153" s="55"/>
      <c r="P153" s="55"/>
      <c r="Q153" s="56"/>
      <c r="S153" s="54"/>
      <c r="T153" s="55"/>
      <c r="U153" s="55"/>
      <c r="V153" s="55"/>
      <c r="W153" s="55"/>
      <c r="X153" s="55"/>
      <c r="Y153" s="56"/>
    </row>
    <row r="154" spans="2:25" ht="21" customHeight="1">
      <c r="B154" s="54"/>
      <c r="C154" s="55"/>
      <c r="D154" s="55"/>
      <c r="E154" s="55"/>
      <c r="F154" s="55"/>
      <c r="G154" s="55"/>
      <c r="H154" s="56"/>
      <c r="J154" s="54"/>
      <c r="K154" s="55"/>
      <c r="L154" s="55"/>
      <c r="M154" s="55"/>
      <c r="N154" s="55"/>
      <c r="O154" s="55"/>
      <c r="P154" s="55"/>
      <c r="Q154" s="56"/>
      <c r="S154" s="54"/>
      <c r="T154" s="55"/>
      <c r="U154" s="55"/>
      <c r="V154" s="55"/>
      <c r="W154" s="55"/>
      <c r="X154" s="55"/>
      <c r="Y154" s="56"/>
    </row>
    <row r="155" spans="2:25" ht="21" customHeight="1">
      <c r="B155" s="54"/>
      <c r="C155" s="55"/>
      <c r="D155" s="55"/>
      <c r="E155" s="55"/>
      <c r="F155" s="55"/>
      <c r="G155" s="55"/>
      <c r="H155" s="56"/>
      <c r="J155" s="54"/>
      <c r="K155" s="55"/>
      <c r="L155" s="55"/>
      <c r="M155" s="55"/>
      <c r="N155" s="55"/>
      <c r="O155" s="55"/>
      <c r="P155" s="55"/>
      <c r="Q155" s="56"/>
      <c r="S155" s="54"/>
      <c r="T155" s="55"/>
      <c r="U155" s="55"/>
      <c r="V155" s="55"/>
      <c r="W155" s="55"/>
      <c r="X155" s="55"/>
      <c r="Y155" s="56"/>
    </row>
    <row r="156" spans="2:25" ht="21" customHeight="1">
      <c r="B156" s="57"/>
      <c r="C156" s="58"/>
      <c r="D156" s="58"/>
      <c r="E156" s="58"/>
      <c r="F156" s="58"/>
      <c r="G156" s="58"/>
      <c r="H156" s="59"/>
      <c r="J156" s="57"/>
      <c r="K156" s="58"/>
      <c r="L156" s="58"/>
      <c r="M156" s="58"/>
      <c r="N156" s="58"/>
      <c r="O156" s="58"/>
      <c r="P156" s="58"/>
      <c r="Q156" s="59"/>
      <c r="S156" s="57"/>
      <c r="T156" s="58"/>
      <c r="U156" s="58"/>
      <c r="V156" s="58"/>
      <c r="W156" s="58"/>
      <c r="X156" s="58"/>
      <c r="Y156" s="59"/>
    </row>
    <row r="157" spans="2:25" ht="21" customHeight="1">
      <c r="B157" s="60" t="s">
        <v>72</v>
      </c>
      <c r="C157" s="61"/>
      <c r="D157" s="61"/>
      <c r="E157" s="61"/>
      <c r="F157" s="61"/>
      <c r="G157" s="61"/>
      <c r="H157" s="62"/>
      <c r="J157" s="60" t="s">
        <v>72</v>
      </c>
      <c r="K157" s="61"/>
      <c r="L157" s="61"/>
      <c r="M157" s="61"/>
      <c r="N157" s="61"/>
      <c r="O157" s="61"/>
      <c r="P157" s="61"/>
      <c r="Q157" s="62"/>
      <c r="S157" s="60" t="s">
        <v>72</v>
      </c>
      <c r="T157" s="61"/>
      <c r="U157" s="61"/>
      <c r="V157" s="61"/>
      <c r="W157" s="61"/>
      <c r="X157" s="61"/>
      <c r="Y157" s="62"/>
    </row>
    <row r="158" spans="2:25" ht="21" customHeight="1">
      <c r="B158" s="63"/>
      <c r="C158" s="64"/>
      <c r="D158" s="64"/>
      <c r="E158" s="64"/>
      <c r="F158" s="64"/>
      <c r="G158" s="64"/>
      <c r="H158" s="65"/>
      <c r="J158" s="63"/>
      <c r="K158" s="64"/>
      <c r="L158" s="64"/>
      <c r="M158" s="64"/>
      <c r="N158" s="64"/>
      <c r="O158" s="64"/>
      <c r="P158" s="64"/>
      <c r="Q158" s="65"/>
      <c r="S158" s="63"/>
      <c r="T158" s="64"/>
      <c r="U158" s="64"/>
      <c r="V158" s="64"/>
      <c r="W158" s="64"/>
      <c r="X158" s="64"/>
      <c r="Y158" s="65"/>
    </row>
    <row r="159" ht="24" customHeight="1"/>
    <row r="160" ht="24" customHeight="1"/>
    <row r="161" spans="5:23" ht="24" customHeight="1">
      <c r="E161" s="12" t="s">
        <v>0</v>
      </c>
      <c r="F161" s="47"/>
      <c r="G161" s="47"/>
      <c r="H161" s="47"/>
      <c r="I161" s="47"/>
      <c r="J161" s="47"/>
      <c r="Q161" s="12" t="s">
        <v>3</v>
      </c>
      <c r="R161" s="47"/>
      <c r="S161" s="47"/>
      <c r="T161" s="47"/>
      <c r="U161" s="47"/>
      <c r="V161" s="47"/>
      <c r="W161" s="47"/>
    </row>
    <row r="162" spans="5:24" ht="24" customHeight="1">
      <c r="E162" s="12" t="s">
        <v>1</v>
      </c>
      <c r="F162" s="50"/>
      <c r="G162" s="50"/>
      <c r="H162" s="50"/>
      <c r="I162" s="50"/>
      <c r="J162" s="50"/>
      <c r="K162" s="5" t="s">
        <v>2</v>
      </c>
      <c r="Q162" s="12" t="s">
        <v>1</v>
      </c>
      <c r="R162" s="47"/>
      <c r="S162" s="47"/>
      <c r="T162" s="47"/>
      <c r="U162" s="47"/>
      <c r="V162" s="47"/>
      <c r="W162" s="47"/>
      <c r="X162" s="5" t="s">
        <v>2</v>
      </c>
    </row>
    <row r="163" spans="5:24" ht="24" customHeight="1">
      <c r="E163" s="12" t="s">
        <v>4</v>
      </c>
      <c r="F163" s="50"/>
      <c r="G163" s="50"/>
      <c r="H163" s="50"/>
      <c r="I163" s="50"/>
      <c r="J163" s="50"/>
      <c r="Q163" s="48" t="s">
        <v>103</v>
      </c>
      <c r="R163" s="48"/>
      <c r="S163" s="48"/>
      <c r="T163" s="48"/>
      <c r="U163" s="48"/>
      <c r="V163" s="48"/>
      <c r="W163" s="48"/>
      <c r="X163" s="48"/>
    </row>
    <row r="164" spans="5:23" ht="24" customHeight="1">
      <c r="E164" s="12" t="s">
        <v>5</v>
      </c>
      <c r="F164" s="45"/>
      <c r="G164" s="45"/>
      <c r="H164" s="45"/>
      <c r="I164" s="45"/>
      <c r="J164" s="45"/>
      <c r="Q164" s="12" t="s">
        <v>5</v>
      </c>
      <c r="R164" s="49"/>
      <c r="S164" s="49"/>
      <c r="T164" s="49"/>
      <c r="U164" s="49"/>
      <c r="V164" s="49"/>
      <c r="W164" s="49"/>
    </row>
    <row r="165" spans="5:10" ht="21" customHeight="1">
      <c r="E165" s="12" t="s">
        <v>6</v>
      </c>
      <c r="F165" s="46"/>
      <c r="G165" s="46"/>
      <c r="H165" s="46"/>
      <c r="I165" s="46"/>
      <c r="J165" s="46"/>
    </row>
  </sheetData>
  <sheetProtection algorithmName="SHA-512" hashValue="vtC6ZI6UklWKcWsJP0bx8lD40GStamgSK2kFh+HCArpZFz6ezmQJKyv++1lxNIA00EFtwW8ivAZeumIpuDKmtQ==" saltValue="g9HG05G1LNnXJ7BykPt9Mg==" spinCount="100000" sheet="1" formatCells="0" formatRows="0" selectLockedCells="1"/>
  <mergeCells count="465">
    <mergeCell ref="V12:X24"/>
    <mergeCell ref="Y12:Z24"/>
    <mergeCell ref="B49:G49"/>
    <mergeCell ref="H49:J49"/>
    <mergeCell ref="K49:M49"/>
    <mergeCell ref="N49:P49"/>
    <mergeCell ref="Q49:S49"/>
    <mergeCell ref="T49:U49"/>
    <mergeCell ref="V49:W49"/>
    <mergeCell ref="X49:Z49"/>
    <mergeCell ref="B47:G47"/>
    <mergeCell ref="H47:J47"/>
    <mergeCell ref="K47:M47"/>
    <mergeCell ref="N47:P47"/>
    <mergeCell ref="Q47:S47"/>
    <mergeCell ref="T47:U47"/>
    <mergeCell ref="V47:W47"/>
    <mergeCell ref="B48:G48"/>
    <mergeCell ref="H48:J48"/>
    <mergeCell ref="K48:M48"/>
    <mergeCell ref="N48:P48"/>
    <mergeCell ref="N45:P45"/>
    <mergeCell ref="Q45:S45"/>
    <mergeCell ref="T45:U45"/>
    <mergeCell ref="A25:P25"/>
    <mergeCell ref="Q25:R25"/>
    <mergeCell ref="B53:G53"/>
    <mergeCell ref="H53:J53"/>
    <mergeCell ref="K53:M53"/>
    <mergeCell ref="N53:P53"/>
    <mergeCell ref="Q53:S53"/>
    <mergeCell ref="T53:U53"/>
    <mergeCell ref="V53:W53"/>
    <mergeCell ref="T51:U51"/>
    <mergeCell ref="V51:W51"/>
    <mergeCell ref="Q48:S48"/>
    <mergeCell ref="T48:U48"/>
    <mergeCell ref="V48:W48"/>
    <mergeCell ref="B45:G45"/>
    <mergeCell ref="H45:J45"/>
    <mergeCell ref="K45:M45"/>
    <mergeCell ref="V45:W45"/>
    <mergeCell ref="B46:G46"/>
    <mergeCell ref="H46:J46"/>
    <mergeCell ref="K46:M46"/>
    <mergeCell ref="N46:P46"/>
    <mergeCell ref="Q46:S46"/>
    <mergeCell ref="T46:U46"/>
    <mergeCell ref="X50:Z63"/>
    <mergeCell ref="N56:P56"/>
    <mergeCell ref="Q56:S56"/>
    <mergeCell ref="V56:W56"/>
    <mergeCell ref="N59:P59"/>
    <mergeCell ref="Q59:S59"/>
    <mergeCell ref="T59:U59"/>
    <mergeCell ref="V59:W59"/>
    <mergeCell ref="B60:G60"/>
    <mergeCell ref="H60:J60"/>
    <mergeCell ref="K60:M60"/>
    <mergeCell ref="N60:P60"/>
    <mergeCell ref="Q60:S60"/>
    <mergeCell ref="T60:U60"/>
    <mergeCell ref="V60:W60"/>
    <mergeCell ref="B54:G54"/>
    <mergeCell ref="H54:J54"/>
    <mergeCell ref="N52:P52"/>
    <mergeCell ref="Q52:S52"/>
    <mergeCell ref="T52:U52"/>
    <mergeCell ref="V52:W52"/>
    <mergeCell ref="K51:M51"/>
    <mergeCell ref="N51:P51"/>
    <mergeCell ref="Q51:S51"/>
    <mergeCell ref="B56:G56"/>
    <mergeCell ref="H56:J56"/>
    <mergeCell ref="K56:M56"/>
    <mergeCell ref="T56:U56"/>
    <mergeCell ref="B55:G55"/>
    <mergeCell ref="H55:J55"/>
    <mergeCell ref="K55:M55"/>
    <mergeCell ref="N55:P55"/>
    <mergeCell ref="Q55:S55"/>
    <mergeCell ref="T55:U55"/>
    <mergeCell ref="V55:W55"/>
    <mergeCell ref="B50:G50"/>
    <mergeCell ref="H50:J50"/>
    <mergeCell ref="K50:M50"/>
    <mergeCell ref="N50:P50"/>
    <mergeCell ref="Q50:S50"/>
    <mergeCell ref="T50:U50"/>
    <mergeCell ref="V50:W50"/>
    <mergeCell ref="B52:G52"/>
    <mergeCell ref="H52:J52"/>
    <mergeCell ref="K52:M52"/>
    <mergeCell ref="K54:M54"/>
    <mergeCell ref="N54:P54"/>
    <mergeCell ref="Q54:S54"/>
    <mergeCell ref="T54:U54"/>
    <mergeCell ref="V54:W54"/>
    <mergeCell ref="B51:G51"/>
    <mergeCell ref="H51:J51"/>
    <mergeCell ref="B57:G57"/>
    <mergeCell ref="H57:J57"/>
    <mergeCell ref="K57:M57"/>
    <mergeCell ref="N57:P57"/>
    <mergeCell ref="Q57:S57"/>
    <mergeCell ref="T57:U57"/>
    <mergeCell ref="V57:W57"/>
    <mergeCell ref="B61:G61"/>
    <mergeCell ref="H61:J61"/>
    <mergeCell ref="K61:M61"/>
    <mergeCell ref="N61:P61"/>
    <mergeCell ref="Q61:S61"/>
    <mergeCell ref="T61:U61"/>
    <mergeCell ref="V61:W61"/>
    <mergeCell ref="B58:G58"/>
    <mergeCell ref="H58:J58"/>
    <mergeCell ref="K58:M58"/>
    <mergeCell ref="N58:P58"/>
    <mergeCell ref="Q58:S58"/>
    <mergeCell ref="T58:U58"/>
    <mergeCell ref="V58:W58"/>
    <mergeCell ref="B59:G59"/>
    <mergeCell ref="H59:J59"/>
    <mergeCell ref="K59:M59"/>
    <mergeCell ref="B62:G62"/>
    <mergeCell ref="H62:J62"/>
    <mergeCell ref="K62:M62"/>
    <mergeCell ref="N62:P62"/>
    <mergeCell ref="Q62:S62"/>
    <mergeCell ref="T62:U62"/>
    <mergeCell ref="V62:W62"/>
    <mergeCell ref="B63:G63"/>
    <mergeCell ref="H63:J63"/>
    <mergeCell ref="K63:M63"/>
    <mergeCell ref="N63:P63"/>
    <mergeCell ref="Q63:S63"/>
    <mergeCell ref="T63:U63"/>
    <mergeCell ref="V63:W63"/>
    <mergeCell ref="V46:W46"/>
    <mergeCell ref="B41:G41"/>
    <mergeCell ref="H41:J41"/>
    <mergeCell ref="Q41:S41"/>
    <mergeCell ref="T41:U41"/>
    <mergeCell ref="V41:W41"/>
    <mergeCell ref="K44:M44"/>
    <mergeCell ref="N44:P44"/>
    <mergeCell ref="B44:G44"/>
    <mergeCell ref="H44:J44"/>
    <mergeCell ref="Q44:S44"/>
    <mergeCell ref="T44:U44"/>
    <mergeCell ref="V44:W44"/>
    <mergeCell ref="B40:G40"/>
    <mergeCell ref="H40:J40"/>
    <mergeCell ref="K40:M40"/>
    <mergeCell ref="N40:P40"/>
    <mergeCell ref="Q40:S40"/>
    <mergeCell ref="T40:U40"/>
    <mergeCell ref="V40:W40"/>
    <mergeCell ref="A30:Z30"/>
    <mergeCell ref="K43:M43"/>
    <mergeCell ref="N43:P43"/>
    <mergeCell ref="B43:G43"/>
    <mergeCell ref="H43:J43"/>
    <mergeCell ref="Q43:S43"/>
    <mergeCell ref="T43:U43"/>
    <mergeCell ref="V43:W43"/>
    <mergeCell ref="N41:P41"/>
    <mergeCell ref="X31:Z48"/>
    <mergeCell ref="K41:M41"/>
    <mergeCell ref="N36:P36"/>
    <mergeCell ref="N32:P32"/>
    <mergeCell ref="N31:P31"/>
    <mergeCell ref="B34:G34"/>
    <mergeCell ref="B37:G37"/>
    <mergeCell ref="B38:G38"/>
    <mergeCell ref="Q20:R20"/>
    <mergeCell ref="K18:M18"/>
    <mergeCell ref="N18:P18"/>
    <mergeCell ref="Q18:R18"/>
    <mergeCell ref="B19:J19"/>
    <mergeCell ref="K19:M19"/>
    <mergeCell ref="N19:P19"/>
    <mergeCell ref="Q19:R19"/>
    <mergeCell ref="B15:J15"/>
    <mergeCell ref="K15:M15"/>
    <mergeCell ref="N15:P15"/>
    <mergeCell ref="Q15:R15"/>
    <mergeCell ref="B31:G31"/>
    <mergeCell ref="H31:J31"/>
    <mergeCell ref="Q31:S31"/>
    <mergeCell ref="T31:U31"/>
    <mergeCell ref="K31:M31"/>
    <mergeCell ref="B14:J14"/>
    <mergeCell ref="K14:M14"/>
    <mergeCell ref="N14:P14"/>
    <mergeCell ref="Q14:R14"/>
    <mergeCell ref="B21:J21"/>
    <mergeCell ref="K21:M21"/>
    <mergeCell ref="N21:P21"/>
    <mergeCell ref="Q21:R21"/>
    <mergeCell ref="B24:J24"/>
    <mergeCell ref="K24:M24"/>
    <mergeCell ref="N24:P24"/>
    <mergeCell ref="Q24:R24"/>
    <mergeCell ref="B22:J22"/>
    <mergeCell ref="K22:M22"/>
    <mergeCell ref="N22:P22"/>
    <mergeCell ref="Q22:R22"/>
    <mergeCell ref="B23:J23"/>
    <mergeCell ref="K23:M23"/>
    <mergeCell ref="N23:P23"/>
    <mergeCell ref="B32:G32"/>
    <mergeCell ref="H32:J32"/>
    <mergeCell ref="K32:M32"/>
    <mergeCell ref="Q32:S32"/>
    <mergeCell ref="T32:U32"/>
    <mergeCell ref="V32:W32"/>
    <mergeCell ref="B33:G33"/>
    <mergeCell ref="H33:J33"/>
    <mergeCell ref="K33:M33"/>
    <mergeCell ref="N33:P33"/>
    <mergeCell ref="Q33:S33"/>
    <mergeCell ref="T33:U33"/>
    <mergeCell ref="V33:W33"/>
    <mergeCell ref="Y25:Z25"/>
    <mergeCell ref="V25:X25"/>
    <mergeCell ref="S25:U25"/>
    <mergeCell ref="B39:G39"/>
    <mergeCell ref="B42:G42"/>
    <mergeCell ref="N38:P38"/>
    <mergeCell ref="V36:W36"/>
    <mergeCell ref="T36:U36"/>
    <mergeCell ref="T37:U37"/>
    <mergeCell ref="T38:U38"/>
    <mergeCell ref="H34:J34"/>
    <mergeCell ref="K34:M34"/>
    <mergeCell ref="N34:P34"/>
    <mergeCell ref="Q34:S34"/>
    <mergeCell ref="T34:U34"/>
    <mergeCell ref="V34:W34"/>
    <mergeCell ref="B35:G35"/>
    <mergeCell ref="H35:J35"/>
    <mergeCell ref="K35:M35"/>
    <mergeCell ref="B36:G36"/>
    <mergeCell ref="H36:J36"/>
    <mergeCell ref="K36:M36"/>
    <mergeCell ref="Q36:S36"/>
    <mergeCell ref="N39:P39"/>
    <mergeCell ref="Q29:S29"/>
    <mergeCell ref="T29:U29"/>
    <mergeCell ref="N16:P16"/>
    <mergeCell ref="Q16:R16"/>
    <mergeCell ref="B17:J17"/>
    <mergeCell ref="K17:M17"/>
    <mergeCell ref="N17:P17"/>
    <mergeCell ref="Q17:R17"/>
    <mergeCell ref="B18:J18"/>
    <mergeCell ref="B16:J16"/>
    <mergeCell ref="K16:M16"/>
    <mergeCell ref="Q23:R23"/>
    <mergeCell ref="S12:U24"/>
    <mergeCell ref="B12:J12"/>
    <mergeCell ref="K12:M12"/>
    <mergeCell ref="N12:P12"/>
    <mergeCell ref="Q12:R12"/>
    <mergeCell ref="B13:J13"/>
    <mergeCell ref="K13:M13"/>
    <mergeCell ref="N13:P13"/>
    <mergeCell ref="Q13:R13"/>
    <mergeCell ref="B20:J20"/>
    <mergeCell ref="K20:M20"/>
    <mergeCell ref="N20:P20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A10:A11"/>
    <mergeCell ref="B10:J11"/>
    <mergeCell ref="V11:X11"/>
    <mergeCell ref="Y11:Z11"/>
    <mergeCell ref="A75:Z75"/>
    <mergeCell ref="B73:L73"/>
    <mergeCell ref="B74:L74"/>
    <mergeCell ref="Y76:Z76"/>
    <mergeCell ref="A26:Z26"/>
    <mergeCell ref="V29:W29"/>
    <mergeCell ref="X29:Z29"/>
    <mergeCell ref="B29:G29"/>
    <mergeCell ref="H39:J39"/>
    <mergeCell ref="H42:J42"/>
    <mergeCell ref="K37:M37"/>
    <mergeCell ref="K38:M38"/>
    <mergeCell ref="K39:M39"/>
    <mergeCell ref="K42:M42"/>
    <mergeCell ref="H29:J29"/>
    <mergeCell ref="K29:M29"/>
    <mergeCell ref="N29:P29"/>
    <mergeCell ref="T39:U39"/>
    <mergeCell ref="T42:U42"/>
    <mergeCell ref="V37:W37"/>
    <mergeCell ref="V38:W38"/>
    <mergeCell ref="V39:W39"/>
    <mergeCell ref="V42:W42"/>
    <mergeCell ref="N37:P37"/>
    <mergeCell ref="M70:X70"/>
    <mergeCell ref="M71:X71"/>
    <mergeCell ref="M72:X72"/>
    <mergeCell ref="M73:X73"/>
    <mergeCell ref="M74:X74"/>
    <mergeCell ref="Y73:Z73"/>
    <mergeCell ref="Y74:Z74"/>
    <mergeCell ref="A69:Z69"/>
    <mergeCell ref="A64:S64"/>
    <mergeCell ref="A65:Z65"/>
    <mergeCell ref="B68:L68"/>
    <mergeCell ref="M68:X68"/>
    <mergeCell ref="Y68:Z68"/>
    <mergeCell ref="T64:U64"/>
    <mergeCell ref="V64:W64"/>
    <mergeCell ref="X64:Z64"/>
    <mergeCell ref="B70:L70"/>
    <mergeCell ref="B71:L71"/>
    <mergeCell ref="B72:L72"/>
    <mergeCell ref="Y70:Z70"/>
    <mergeCell ref="Y71:Z71"/>
    <mergeCell ref="Y72:Z72"/>
    <mergeCell ref="Y80:Z80"/>
    <mergeCell ref="Y81:Z81"/>
    <mergeCell ref="B80:L80"/>
    <mergeCell ref="B81:L81"/>
    <mergeCell ref="B82:L82"/>
    <mergeCell ref="M76:X76"/>
    <mergeCell ref="M77:X77"/>
    <mergeCell ref="M78:X78"/>
    <mergeCell ref="M79:X79"/>
    <mergeCell ref="M80:X80"/>
    <mergeCell ref="Y82:Z82"/>
    <mergeCell ref="B76:L76"/>
    <mergeCell ref="B77:L77"/>
    <mergeCell ref="B78:L78"/>
    <mergeCell ref="B79:L79"/>
    <mergeCell ref="Y77:Z77"/>
    <mergeCell ref="Y78:Z78"/>
    <mergeCell ref="Y79:Z79"/>
    <mergeCell ref="Y83:Z83"/>
    <mergeCell ref="Y84:Z84"/>
    <mergeCell ref="B86:L86"/>
    <mergeCell ref="M86:X86"/>
    <mergeCell ref="Y86:Z86"/>
    <mergeCell ref="A85:Z85"/>
    <mergeCell ref="M81:X81"/>
    <mergeCell ref="M82:X82"/>
    <mergeCell ref="M83:X83"/>
    <mergeCell ref="M84:X84"/>
    <mergeCell ref="B83:L83"/>
    <mergeCell ref="B84:L84"/>
    <mergeCell ref="B89:L89"/>
    <mergeCell ref="M89:X89"/>
    <mergeCell ref="Y89:Z89"/>
    <mergeCell ref="B90:L90"/>
    <mergeCell ref="M90:X90"/>
    <mergeCell ref="Y90:Z90"/>
    <mergeCell ref="B87:L87"/>
    <mergeCell ref="M87:X87"/>
    <mergeCell ref="Y87:Z87"/>
    <mergeCell ref="B88:L88"/>
    <mergeCell ref="M88:X88"/>
    <mergeCell ref="Y88:Z88"/>
    <mergeCell ref="B93:L93"/>
    <mergeCell ref="M93:X93"/>
    <mergeCell ref="Y93:Z93"/>
    <mergeCell ref="B98:G98"/>
    <mergeCell ref="H98:P98"/>
    <mergeCell ref="Q98:X98"/>
    <mergeCell ref="Y98:Z98"/>
    <mergeCell ref="B91:L91"/>
    <mergeCell ref="M91:X91"/>
    <mergeCell ref="Y91:Z91"/>
    <mergeCell ref="B92:L92"/>
    <mergeCell ref="M92:X92"/>
    <mergeCell ref="Y92:Z92"/>
    <mergeCell ref="B97:G97"/>
    <mergeCell ref="H97:P97"/>
    <mergeCell ref="Q97:X97"/>
    <mergeCell ref="Y97:Z97"/>
    <mergeCell ref="B101:G101"/>
    <mergeCell ref="H101:P101"/>
    <mergeCell ref="Q101:X101"/>
    <mergeCell ref="Y101:Z101"/>
    <mergeCell ref="B103:G103"/>
    <mergeCell ref="H103:P103"/>
    <mergeCell ref="Q103:X103"/>
    <mergeCell ref="Y103:Z103"/>
    <mergeCell ref="B99:G99"/>
    <mergeCell ref="H99:P99"/>
    <mergeCell ref="Q99:X99"/>
    <mergeCell ref="Y99:Z99"/>
    <mergeCell ref="B100:G100"/>
    <mergeCell ref="H100:P100"/>
    <mergeCell ref="Q100:X100"/>
    <mergeCell ref="Y100:Z100"/>
    <mergeCell ref="B102:G102"/>
    <mergeCell ref="H102:P102"/>
    <mergeCell ref="Q102:X102"/>
    <mergeCell ref="Y102:Z102"/>
    <mergeCell ref="B106:G106"/>
    <mergeCell ref="H106:P106"/>
    <mergeCell ref="Q106:X106"/>
    <mergeCell ref="Y106:Z106"/>
    <mergeCell ref="B104:G104"/>
    <mergeCell ref="H104:P104"/>
    <mergeCell ref="Q104:X104"/>
    <mergeCell ref="Y104:Z104"/>
    <mergeCell ref="B105:G105"/>
    <mergeCell ref="H105:P105"/>
    <mergeCell ref="Q105:X105"/>
    <mergeCell ref="Y105:Z105"/>
    <mergeCell ref="F164:J164"/>
    <mergeCell ref="F165:J165"/>
    <mergeCell ref="R161:W161"/>
    <mergeCell ref="R162:W162"/>
    <mergeCell ref="Q163:X163"/>
    <mergeCell ref="R164:W164"/>
    <mergeCell ref="B121:H130"/>
    <mergeCell ref="J121:Q130"/>
    <mergeCell ref="S121:Y130"/>
    <mergeCell ref="F161:J161"/>
    <mergeCell ref="F162:J162"/>
    <mergeCell ref="F163:J163"/>
    <mergeCell ref="B147:H156"/>
    <mergeCell ref="J147:Q156"/>
    <mergeCell ref="S147:Y156"/>
    <mergeCell ref="B157:H158"/>
    <mergeCell ref="J157:Q158"/>
    <mergeCell ref="S157:Y158"/>
    <mergeCell ref="B110:Y117"/>
    <mergeCell ref="B131:H132"/>
    <mergeCell ref="J131:Q132"/>
    <mergeCell ref="S131:Y132"/>
    <mergeCell ref="B144:H145"/>
    <mergeCell ref="J144:Q145"/>
    <mergeCell ref="S144:Y145"/>
    <mergeCell ref="B134:H143"/>
    <mergeCell ref="J134:Q143"/>
    <mergeCell ref="S134:Y143"/>
    <mergeCell ref="Q39:S39"/>
    <mergeCell ref="Q42:S42"/>
    <mergeCell ref="H37:J37"/>
    <mergeCell ref="H38:J38"/>
    <mergeCell ref="N35:P35"/>
    <mergeCell ref="Q35:S35"/>
    <mergeCell ref="T35:U35"/>
    <mergeCell ref="V35:W35"/>
    <mergeCell ref="V31:W31"/>
    <mergeCell ref="N42:P42"/>
    <mergeCell ref="Q37:S37"/>
    <mergeCell ref="Q38:S38"/>
  </mergeCells>
  <dataValidations count="8">
    <dataValidation type="list" allowBlank="1" showInputMessage="1" showErrorMessage="1" error="กรุณาเลือกข้อมูลตามที่กำหนดให้" sqref="B70:L74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103:Z106 Y70:Z74 Y86:Z93 Y98:Z101 Y76:Z8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76:L84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86:L93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98:G101 B103:G106">
      <formula1>ปัญหาจากการดำเนินงาน</formula1>
    </dataValidation>
    <dataValidation type="whole" operator="greaterThanOrEqual" allowBlank="1" showInputMessage="1" showErrorMessage="1" error="กรุณากรอกข้อมูลเป็นตัวเลข" sqref="K31:S52 K54:S63">
      <formula1>0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operator="greaterThanOrEqual" allowBlank="1" showInputMessage="1" showErrorMessage="1" error="กรุณากรอกข้อมูลเป็นตัวเลข" sqref="H53:W53"/>
  </dataValidations>
  <printOptions horizontalCentered="1"/>
  <pageMargins left="0.5118110236220472" right="0.5118110236220472" top="0.7480314960629921" bottom="0.5511811023622047" header="0.31496062992125984" footer="0.31496062992125984"/>
  <pageSetup cellComments="atEnd"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6" manualBreakCount="6">
    <brk id="26" max="16383" man="1"/>
    <brk id="48" max="16383" man="1"/>
    <brk id="65" max="16383" man="1"/>
    <brk id="84" max="16383" man="1"/>
    <brk id="101" max="16383" man="1"/>
    <brk id="1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2021-12-21T16:58:31Z</cp:lastPrinted>
  <dcterms:created xsi:type="dcterms:W3CDTF">2021-12-16T12:43:53Z</dcterms:created>
  <dcterms:modified xsi:type="dcterms:W3CDTF">2022-01-06T14:13:36Z</dcterms:modified>
  <cp:category/>
  <cp:version/>
  <cp:contentType/>
  <cp:contentStatus/>
</cp:coreProperties>
</file>