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codeName="เวิร์กบุ๊กนี้" defaultThemeVersion="124226"/>
  <workbookProtection workbookAlgorithmName="SHA-512" workbookHashValue="WVHwPzJ1o0c9sNblEiippRpyUUa3cFfm0WWxGLSmtS/xxedlFZYXpc89w4sbcKc15eNUJ0z1x9b1V/MKBVphhw==" workbookSpinCount="100000" workbookSaltValue="RnUi7rF8R7G+MGR9Zv4ErA==" lockStructure="1"/>
  <bookViews>
    <workbookView xWindow="65416" yWindow="65416" windowWidth="29040" windowHeight="15720" tabRatio="922" firstSheet="4" activeTab="4"/>
  </bookViews>
  <sheets>
    <sheet name="LIST" sheetId="24" state="hidden" r:id="rId1"/>
    <sheet name="สจป.ที่ 1 (ชม)" sheetId="1" state="hidden" r:id="rId2"/>
    <sheet name="สจป.ที่ 2 (ชร)" sheetId="3" state="hidden" r:id="rId3"/>
    <sheet name="สจป.ที่ 3 (ลป)" sheetId="4" state="hidden" r:id="rId4"/>
    <sheet name="สจป.ที่ 3 สข.พร" sheetId="5" r:id="rId5"/>
    <sheet name="สจป.ที่ 4 (ตก)" sheetId="6" state="hidden" r:id="rId6"/>
    <sheet name="สจป.ที่ 4 สข.นว" sheetId="7" state="hidden" r:id="rId7"/>
    <sheet name="สจป.ที่ 4 สข.พล" sheetId="8" state="hidden" r:id="rId8"/>
    <sheet name="สจป.ที่ 5 (สบ)" sheetId="9" state="hidden" r:id="rId9"/>
    <sheet name="สจป.ที่ 6 (อด)" sheetId="10" state="hidden" r:id="rId10"/>
    <sheet name="สจป.ที่ 6 สข.นพ" sheetId="11" state="hidden" r:id="rId11"/>
    <sheet name="สจป.ที่ 7 (ขก)" sheetId="12" state="hidden" r:id="rId12"/>
    <sheet name="สจป.ที่ 7 สข.อบ" sheetId="13" state="hidden" r:id="rId13"/>
    <sheet name="สจป.ที่ 8 (นม)" sheetId="14" state="hidden" r:id="rId14"/>
    <sheet name="สจป.ที่ 9 สข.ปบ" sheetId="16" state="hidden" r:id="rId15"/>
    <sheet name="สจป.ที่ 10 (รบ)" sheetId="17" state="hidden" r:id="rId16"/>
    <sheet name="สจป.ที่ 10 สข.พบ" sheetId="18" state="hidden" r:id="rId17"/>
    <sheet name="สจป.ที่ 12 (นศ)" sheetId="21" state="hidden" r:id="rId18"/>
    <sheet name="สจป.ที่ 12 สข.กบ" sheetId="20" state="hidden" r:id="rId19"/>
  </sheets>
  <externalReferences>
    <externalReference r:id="rId22"/>
  </externalReferences>
  <definedNames>
    <definedName name="_xlnm.Print_Area" localSheetId="1">'สจป.ที่ 1 (ชม)'!$A$1:$Z$157</definedName>
    <definedName name="_xlnm.Print_Area" localSheetId="15">'สจป.ที่ 10 (รบ)'!$A$1:$Z$155</definedName>
    <definedName name="_xlnm.Print_Area" localSheetId="16">'สจป.ที่ 10 สข.พบ'!$A$1:$Z$155</definedName>
    <definedName name="_xlnm.Print_Area" localSheetId="17">'สจป.ที่ 12 (นศ)'!$A$1:$Z$155</definedName>
    <definedName name="_xlnm.Print_Area" localSheetId="18">'สจป.ที่ 12 สข.กบ'!$A$1:$Z$155</definedName>
    <definedName name="_xlnm.Print_Area" localSheetId="2">'สจป.ที่ 2 (ชร)'!$A$1:$Z$165</definedName>
    <definedName name="_xlnm.Print_Area" localSheetId="3">'สจป.ที่ 3 (ลป)'!$A$1:$Z$155</definedName>
    <definedName name="_xlnm.Print_Area" localSheetId="4">'สจป.ที่ 3 สข.พร'!$A$1:$Z$152</definedName>
    <definedName name="_xlnm.Print_Area" localSheetId="5">'สจป.ที่ 4 (ตก)'!$A$1:$Z$157</definedName>
    <definedName name="_xlnm.Print_Area" localSheetId="6">'สจป.ที่ 4 สข.นว'!$A$1:$Z$155</definedName>
    <definedName name="_xlnm.Print_Area" localSheetId="7">'สจป.ที่ 4 สข.พล'!$A$1:$Z$155</definedName>
    <definedName name="_xlnm.Print_Area" localSheetId="8">'สจป.ที่ 5 (สบ)'!$A$1:$Z$155</definedName>
    <definedName name="_xlnm.Print_Area" localSheetId="9">'สจป.ที่ 6 (อด)'!$A$1:$Z$155</definedName>
    <definedName name="_xlnm.Print_Area" localSheetId="10">'สจป.ที่ 6 สข.นพ'!$A$1:$Z$155</definedName>
    <definedName name="_xlnm.Print_Area" localSheetId="11">'สจป.ที่ 7 (ขก)'!$A$1:$Z$155</definedName>
    <definedName name="_xlnm.Print_Area" localSheetId="12">'สจป.ที่ 7 สข.อบ'!$A$1:$Z$155</definedName>
    <definedName name="_xlnm.Print_Area" localSheetId="13">'สจป.ที่ 8 (นม)'!$A$1:$Z$155</definedName>
    <definedName name="_xlnm.Print_Area" localSheetId="14">'สจป.ที่ 9 สข.ปบ'!$A$1:$Z$155</definedName>
    <definedName name="ปัญหาจากการดำเนินงาน">'[1]LIST'!$G$2:$G$10</definedName>
    <definedName name="ปัญหาด้านงบประมาณ">'[1]LIST'!$A$2:$A$6</definedName>
    <definedName name="ปัญหาด้านบุคลากร">'[1]LIST'!$C$2:$C$10</definedName>
    <definedName name="ปัญหาด้านสิ่งอำนวยความสะดวก">'[1]LIST'!$E$2:$E$9</definedName>
  </definedNames>
  <calcPr calcId="191029"/>
  <extLst/>
</workbook>
</file>

<file path=xl/sharedStrings.xml><?xml version="1.0" encoding="utf-8"?>
<sst xmlns="http://schemas.openxmlformats.org/spreadsheetml/2006/main" count="2824" uniqueCount="115">
  <si>
    <t>สำนักจัดการทรัพยากรป่าไม้ที่ 1 (เชียงใหม่)</t>
  </si>
  <si>
    <t>1. แผน/ผลการดำเนินงาน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</si>
  <si>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</si>
  <si>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</si>
  <si>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</si>
  <si>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</si>
  <si>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</si>
  <si>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</si>
  <si>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</si>
  <si>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</si>
  <si>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</si>
  <si>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กิจกรรม/งานที่ปฏิบัติ (หน่วยนับ)</t>
  </si>
  <si>
    <t>แผน/ผลการดำเนินงาน</t>
  </si>
  <si>
    <t>แบบติดตามผลการดำเนินงาน ประจำปีงบประมาณ พ.ศ. 2566</t>
  </si>
  <si>
    <t>ขั้นตอนการดำเนินงาน (หน่วยนับ)</t>
  </si>
  <si>
    <t>ยังไม่ดำเนินการ</t>
  </si>
  <si>
    <t>1.2 แผน/ผลการปฏิบัติงานและแผนการใช้จ่ายเงิน ข้อมูล ณ วันที่</t>
  </si>
  <si>
    <t>รวม</t>
  </si>
  <si>
    <t>ค่าเป้าหมายตามแผน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</si>
  <si>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</si>
  <si>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</si>
  <si>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</si>
  <si>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ปัญหาอุปสรรคพื้นฐาน</t>
  </si>
  <si>
    <t>คำอธิบาย</t>
  </si>
  <si>
    <t>ลำดับปัญหาที่ต้องแก้ไขอย่างเร่งด่วน</t>
  </si>
  <si>
    <t>2.1 ปัญหาด้านงบประมาณ</t>
  </si>
  <si>
    <t>2.2 ปัญหาด้านบุคลากร</t>
  </si>
  <si>
    <t>2.3 ปัญหาด้านสิ่งอำนวยความสะดวก</t>
  </si>
  <si>
    <t>ปัญหาอุปสรรคจากการดำเนินงาน</t>
  </si>
  <si>
    <t>แนวทางแก้ไข</t>
  </si>
  <si>
    <t>ผู้จัดทำข้อมูล</t>
  </si>
  <si>
    <t>ผู้รับรองรายงาน</t>
  </si>
  <si>
    <t>(</t>
  </si>
  <si>
    <t>)</t>
  </si>
  <si>
    <t>ตำแหน่ง</t>
  </si>
  <si>
    <t>วันที่</t>
  </si>
  <si>
    <t>เบอร์ติดต่อ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</si>
  <si>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</si>
  <si>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</si>
  <si>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</si>
  <si>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</si>
  <si>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</si>
  <si>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</si>
  <si>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</si>
  <si>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</si>
  <si>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</si>
  <si>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</si>
  <si>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</si>
  <si>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</si>
  <si>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</si>
  <si>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</si>
  <si>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</si>
  <si>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</si>
  <si>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</si>
  <si>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</si>
  <si>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</si>
  <si>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</si>
  <si>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</si>
  <si>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</si>
  <si>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</si>
  <si>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</si>
  <si>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</si>
  <si>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</si>
  <si>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</si>
  <si>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</si>
  <si>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</si>
  <si>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</si>
  <si>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</si>
  <si>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r>
      <rPr>
        <b/>
        <sz val="16"/>
        <color theme="1"/>
        <rFont val="TH SarabunPSK"/>
        <family val="2"/>
      </rPr>
      <t>2. ปัญหาอุปสรรคพื้นฐาน</t>
    </r>
    <r>
      <rPr>
        <sz val="16"/>
        <color theme="1"/>
        <rFont val="TH SarabunPSK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</si>
  <si>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PSK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</si>
  <si>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r>
      <rPr>
        <b/>
        <sz val="16"/>
        <color theme="1"/>
        <rFont val="TH SarabunPSK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PSK"/>
        <family val="2"/>
      </rPr>
      <t xml:space="preserve"> (โปรดระบุ)</t>
    </r>
  </si>
  <si>
    <r>
      <rPr>
        <b/>
        <sz val="16"/>
        <color theme="1"/>
        <rFont val="TH SarabunPSK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PSK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</si>
  <si>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t>1.1 หน่วยงานได้รับแผนการปฏิบัติงานและแผนการใช้จ่ายเงิน (ปม. 1 - 2) ประจำปีงบประมาณ พ.ศ. 2566 เมื่อวันที่</t>
  </si>
  <si>
    <t>โครงการส่งเสริมการปลูกไม้เศรษฐกิจในพื้นที่ลุ่มน้ำชั้น 3 ,4 และ 5 ก่อนมติ ครม. เมื่อวันที่ 30 มิ.ย. 2541 (ไร่)</t>
  </si>
  <si>
    <t>ประชาสัมพันธ์และรับเกษตรกรเข้าร่วมโครงการ (ไร่)</t>
  </si>
  <si>
    <t>ให้ความรู้ด้านวิชาการและติดตามผลการดำเนินโครงการ (ครั้ง)</t>
  </si>
  <si>
    <t>สนับสนุนการปลูกไม้โตเร็วแก่เกษตรกร ปีที่ 1 ไร่ละ 1,500 บาท (ไร่)</t>
  </si>
  <si>
    <t>สนับสนุนการปลูกไม้โตเร็วแก่เกษตรกร ปีที่ 2 ไร่ละ 800 บาท (ไร่)</t>
  </si>
  <si>
    <t>โครงการส่งเสริมการปลูกไม้โตเร็วเพื่ออุตสาหกรรม (ไร่)</t>
  </si>
  <si>
    <t>สนับสนุนการปลูกไม้โตเร็วแก่เกษตรกร ปีที่ 3 ไร่ละ 700 บาท (ไร่)</t>
  </si>
  <si>
    <t>กิจกรรมโครงการส่งเสริมการปลูกไม้โตเร็วเพื่ออุตสาหกรรม</t>
  </si>
  <si>
    <t>1) ประชาสัมพันธ์โครงการ (ไร่)</t>
  </si>
  <si>
    <t>2) รับสมัครเกษตรกรเข้าร่วมโครงการ (ไร่)</t>
  </si>
  <si>
    <t>3) สำรวจ/ตรวจสอบพื้นที่เหมาะสมและได้รับอนุญาตถูกต้องตามกฎหมายในโครงการจัดที่ดินทำกินให้ชุมชน ตามนโยบายรัฐบาลภายใต้คณะกรรมการนโยบายที่ดินแห่งชาติ (คทช.) (ไร่)</t>
  </si>
  <si>
    <t>4) จัดทำทะเบียนเกษตรกรที่เข้าร่วมโครงการ (ไร่)</t>
  </si>
  <si>
    <t>1) ให้คำแนะนำทางวิชาการด้านการปลูกและบำรุงต้นไม้และกำกับให้ผู้เข้าร่วมโครงการดำเนินการตามหลักเกณฑ์ที่กำหนด (ครั้ง)</t>
  </si>
  <si>
    <t>2) สำรวจความพึงพอใจของผู้เข้าร่วมโครงการ ไม่น้อยกว่า (ร้อยละ)</t>
  </si>
  <si>
    <t>ตรวจรับรองการปลูก/บำรุงรักษาต้นไม้/เบิกจ่ายเงินสนับสนุนแก่ผู้เข้าร่วมโครงการ ปีที่ 1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</si>
  <si>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2 (ไร่)</t>
  </si>
  <si>
    <t>3) สำรวจ/ตรวจสอบพื้นที่เหมาะสมและมีกรรมสิทธิ์หรือสิทธิ...ครอบครองตามกฎหมาย หรือเป็นผู้มีสิทธิใช้ประโยชน์ในที่ดิน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</si>
  <si>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3 (ไร่)</t>
  </si>
  <si>
    <t>-</t>
  </si>
  <si>
    <t>สำนักจัดการทรัพยากรป่าไม้ที่ 3 (ลำปาง)</t>
  </si>
  <si>
    <t>สำนักจัดการทรัพยากรป่าไม้ที่ 2 (เชียงราย)</t>
  </si>
  <si>
    <t>สำนักจัดการทรัพยากรป่าไม้ที่ 3 สาขาแพร่</t>
  </si>
  <si>
    <t>โครงการส่งเสริมการปลูกไม้โตเร็วเพื่อพลังงานทดแทน (ครั้ง)</t>
  </si>
  <si>
    <t>โครงการส่งเสริมการปลูกไม้โตเร็วเพื่อพลังงานทดแทน (ไร่)</t>
  </si>
  <si>
    <t>3) สำรวจ/ตรวจสอบพื้นที่เหมาะสมและมีกรรมสิทธิ์หรือสิทธิครอบครองตามกฎหมาย หรือเป็นผู้มีสิทธิใช้ประโยชน์ในที่ดิน (ไร่)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</si>
  <si>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</si>
  <si>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</si>
  <si>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</si>
  <si>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</si>
  <si>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</si>
  <si>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</si>
  <si>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</si>
  <si>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</si>
  <si>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</si>
  <si>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</si>
  <si>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</si>
  <si>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10 สาขาเพชรบุรี</t>
  </si>
  <si>
    <t>สำนักจัดการทรัพยากรป่าไม้ที่ 12 (นครศรีธรรมราช)</t>
  </si>
  <si>
    <t>สำนักจัดการทรัพยากรป่าไม้ที่ 12 สาขากระบี่</t>
  </si>
  <si>
    <t>1.3 ขั้นตอนการดำเนินงานโดยละเอียด</t>
  </si>
  <si>
    <t>รอบ 6 เดือน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</si>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</sst>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(* #,##0.00_);_(* \(#,##0.00\);_(* &quot;-&quot;??_);_(@_)"/>
    <numFmt numFmtId="188" formatCode="[$-187041E]d\ mmmm\ yyyy;@"/>
    <numFmt numFmtId="189" formatCode="#,##0_ ;\-#,##0\ "/>
    <numFmt numFmtId="190" formatCode="#,##0.00_ ;\-#,##0.00\ "/>
    <numFmt numFmtId="191" formatCode="0##\ \-\ ####\ \-\ ####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20"/>
      <color rgb="FFFF0000"/>
      <name val="TH SarabunPSK"/>
      <family val="2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rgb="FFFF0000"/>
      <name val="TH SarabunPSK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rgb="FFCDDAE8"/>
      </bottom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 style="thin">
        <color rgb="FFD3E4FD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8DBAFB"/>
      </left>
      <right style="thin">
        <color rgb="FFB6D2FC"/>
      </right>
      <top/>
      <bottom/>
    </border>
    <border>
      <left style="thin">
        <color rgb="FF8DBAFB"/>
      </left>
      <right style="thin">
        <color rgb="FFB6D2FC"/>
      </right>
      <top style="thin">
        <color rgb="FFB6D2FC"/>
      </top>
      <bottom style="thin">
        <color rgb="FFB6D2FC"/>
      </bottom>
    </border>
    <border>
      <left style="thin">
        <color rgb="FF8DBAFB"/>
      </left>
      <right style="thin">
        <color rgb="FFB6D2FC"/>
      </right>
      <top/>
      <bottom style="thin">
        <color rgb="FFB6D2FC"/>
      </bottom>
    </border>
    <border>
      <left style="thin">
        <color rgb="FFCDDAE8"/>
      </left>
      <right/>
      <top style="thin">
        <color rgb="FFCDDAE8"/>
      </top>
      <bottom style="thin">
        <color rgb="FFD3E4FD"/>
      </bottom>
    </border>
    <border>
      <left/>
      <right/>
      <top/>
      <bottom style="thin">
        <color theme="4" tint="0.7999799847602844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/>
      <top style="thin">
        <color rgb="FFCDDAE8"/>
      </top>
      <bottom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B6D2FC"/>
      </bottom>
    </border>
    <border>
      <left style="thin">
        <color rgb="FFCDDAE8"/>
      </left>
      <right/>
      <top/>
      <bottom style="thin">
        <color rgb="FFCDDAE8"/>
      </bottom>
    </border>
    <border>
      <left style="thin">
        <color theme="3" tint="0.7999799847602844"/>
      </left>
      <right/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/>
      <right style="thin">
        <color theme="3" tint="0.7999799847602844"/>
      </right>
      <top style="thin">
        <color rgb="FFCDDAE8"/>
      </top>
      <bottom style="thin">
        <color rgb="FFCDDAE8"/>
      </bottom>
    </border>
    <border>
      <left style="thin">
        <color theme="3" tint="0.7999799847602844"/>
      </left>
      <right style="thin">
        <color rgb="FFB6D2FC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CDDAE8"/>
      </left>
      <right style="thin">
        <color rgb="FFCDDAE8"/>
      </right>
      <top style="thin">
        <color rgb="FFCDDAE8"/>
      </top>
      <bottom/>
    </border>
    <border>
      <left style="thin">
        <color rgb="FFCDDAE8"/>
      </left>
      <right style="thin">
        <color rgb="FFCDDAE8"/>
      </right>
      <top/>
      <bottom/>
    </border>
    <border>
      <left style="thin">
        <color rgb="FFCDDAE8"/>
      </left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 style="thin">
        <color rgb="FFCDDAE8"/>
      </right>
      <top/>
      <bottom style="thin">
        <color rgb="FFCDDAE8"/>
      </bottom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theme="4" tint="0.7999799847602844"/>
      </bottom>
    </border>
    <border>
      <left/>
      <right style="thin">
        <color rgb="FFCDDAE8"/>
      </right>
      <top/>
      <bottom style="thin">
        <color theme="4" tint="0.7999799847602844"/>
      </bottom>
    </border>
    <border>
      <left style="thin">
        <color rgb="FFD3E4FD"/>
      </left>
      <right/>
      <top style="thin">
        <color rgb="FFCDDAE8"/>
      </top>
      <bottom style="thin">
        <color rgb="FFD3E4FD"/>
      </bottom>
    </border>
    <border>
      <left/>
      <right/>
      <top style="thin">
        <color rgb="FFCDDAE8"/>
      </top>
      <bottom style="thin">
        <color rgb="FFD3E4FD"/>
      </bottom>
    </border>
    <border>
      <left/>
      <right style="thin">
        <color rgb="FFCDDAE8"/>
      </right>
      <top style="thin">
        <color rgb="FFCDDAE8"/>
      </top>
      <bottom style="thin">
        <color rgb="FFD3E4FD"/>
      </bottom>
    </border>
    <border>
      <left style="thin">
        <color rgb="FFD3E4FD"/>
      </left>
      <right/>
      <top style="thin">
        <color rgb="FFD3E4FD"/>
      </top>
      <bottom style="thin">
        <color rgb="FFCDDAE8"/>
      </bottom>
    </border>
    <border>
      <left/>
      <right/>
      <top style="thin">
        <color rgb="FFD3E4FD"/>
      </top>
      <bottom style="thin">
        <color rgb="FFCDDAE8"/>
      </bottom>
    </border>
    <border>
      <left/>
      <right style="thin">
        <color rgb="FFD3E4FD"/>
      </right>
      <top style="thin">
        <color rgb="FFD3E4FD"/>
      </top>
      <bottom style="thin">
        <color rgb="FFCDDAE8"/>
      </bottom>
    </border>
    <border>
      <left style="thin">
        <color rgb="FFD3E4FD"/>
      </left>
      <right/>
      <top style="thin">
        <color rgb="FFCDDAE8"/>
      </top>
      <bottom style="thin">
        <color rgb="FFCDDAE8"/>
      </bottom>
    </border>
    <border>
      <left/>
      <right style="thin">
        <color rgb="FFD3E4FD"/>
      </right>
      <top style="thin">
        <color rgb="FFCDDAE8"/>
      </top>
      <bottom style="thin">
        <color rgb="FFCDDAE8"/>
      </bottom>
    </border>
    <border>
      <left/>
      <right style="thin">
        <color rgb="FFB6D2FC"/>
      </right>
      <top style="thin">
        <color rgb="FFCDDAE8"/>
      </top>
      <bottom style="thin">
        <color rgb="FFCDDAE8"/>
      </bottom>
    </border>
    <border>
      <left/>
      <right/>
      <top style="thin">
        <color theme="3" tint="0.7999799847602844"/>
      </top>
      <bottom style="thin">
        <color rgb="FFB6D2FC"/>
      </bottom>
    </border>
    <border>
      <left/>
      <right style="thin">
        <color rgb="FFB6D2FC"/>
      </right>
      <top style="thin">
        <color theme="3" tint="0.7999799847602844"/>
      </top>
      <bottom style="thin">
        <color rgb="FFB6D2FC"/>
      </bottom>
    </border>
    <border>
      <left/>
      <right/>
      <top/>
      <bottom style="thin">
        <color rgb="FFB6D2FC"/>
      </bottom>
    </border>
    <border>
      <left/>
      <right style="thin">
        <color rgb="FFB6D2FC"/>
      </right>
      <top/>
      <bottom style="thin">
        <color rgb="FFB6D2FC"/>
      </bottom>
    </border>
    <border>
      <left style="thin">
        <color rgb="FFB6D2FC"/>
      </left>
      <right/>
      <top style="thin">
        <color rgb="FFB6D2FC"/>
      </top>
      <bottom/>
    </border>
    <border>
      <left/>
      <right style="thin">
        <color rgb="FFB6D2FC"/>
      </right>
      <top style="thin">
        <color rgb="FFB6D2FC"/>
      </top>
      <bottom/>
    </border>
    <border>
      <left style="thin">
        <color theme="3" tint="0.7999799847602844"/>
      </left>
      <right/>
      <top style="thin">
        <color rgb="FFCDDAE8"/>
      </top>
      <bottom style="thin">
        <color rgb="FFCDDAE8"/>
      </bottom>
    </border>
    <border>
      <left style="thin">
        <color rgb="FFB6D2FC"/>
      </left>
      <right/>
      <top style="thin">
        <color rgb="FFB6D2FC"/>
      </top>
      <bottom style="thin">
        <color rgb="FFB6D2FC"/>
      </bottom>
    </border>
    <border>
      <left/>
      <right/>
      <top style="thin">
        <color rgb="FFB6D2FC"/>
      </top>
      <bottom style="thin">
        <color rgb="FFB6D2FC"/>
      </bottom>
    </border>
    <border>
      <left/>
      <right style="thin">
        <color rgb="FFB6D2FC"/>
      </right>
      <top style="thin">
        <color rgb="FFB6D2FC"/>
      </top>
      <bottom style="thin">
        <color rgb="FFB6D2FC"/>
      </bottom>
    </border>
    <border>
      <left style="thin">
        <color rgb="FFCDDAE8"/>
      </left>
      <right/>
      <top style="thin">
        <color rgb="FFD3E4FD"/>
      </top>
      <bottom/>
    </border>
    <border>
      <left style="thin">
        <color rgb="FFD3E4FD"/>
      </left>
      <right/>
      <top style="thin">
        <color rgb="FFD3E4FD"/>
      </top>
      <bottom style="thin">
        <color rgb="FFD3E4FD"/>
      </bottom>
    </border>
    <border>
      <left/>
      <right/>
      <top style="thin">
        <color rgb="FFD3E4FD"/>
      </top>
      <bottom style="thin">
        <color rgb="FFD3E4FD"/>
      </bottom>
    </border>
    <border>
      <left/>
      <right style="thin">
        <color rgb="FFD3E4FD"/>
      </right>
      <top style="thin">
        <color rgb="FFD3E4FD"/>
      </top>
      <bottom style="thin">
        <color rgb="FFD3E4FD"/>
      </bottom>
    </border>
    <border>
      <left style="thin">
        <color rgb="FFB6D2FC"/>
      </left>
      <right/>
      <top/>
      <bottom style="thin">
        <color rgb="FFB6D2FC"/>
      </bottom>
    </border>
    <border>
      <left/>
      <right style="thin">
        <color rgb="FFD3E4FD"/>
      </right>
      <top style="thin">
        <color rgb="FFCDDAE8"/>
      </top>
      <bottom style="thin">
        <color rgb="FFD3E4FD"/>
      </bottom>
    </border>
    <border>
      <left/>
      <right style="thin">
        <color rgb="FFB6D2FC"/>
      </right>
      <top/>
      <bottom style="thin">
        <color rgb="FFCDDAE8"/>
      </bottom>
    </border>
    <border>
      <left style="thin">
        <color rgb="FFB6D2FC"/>
      </left>
      <right/>
      <top style="thin">
        <color rgb="FFCDDAE8"/>
      </top>
      <bottom style="thin">
        <color rgb="FFB6D2FC"/>
      </bottom>
    </border>
    <border>
      <left/>
      <right style="thin">
        <color rgb="FFCDDAE8"/>
      </right>
      <top style="thin">
        <color rgb="FFCDDAE8"/>
      </top>
      <bottom style="thin">
        <color rgb="FFB6D2FC"/>
      </bottom>
    </border>
    <border>
      <left style="thin">
        <color rgb="FFCDDAE8"/>
      </left>
      <right/>
      <top style="thin">
        <color rgb="FFB6D2FC"/>
      </top>
      <bottom style="thin">
        <color rgb="FFB6D2FC"/>
      </bottom>
    </border>
    <border>
      <left style="thin">
        <color rgb="FFB6D2FC"/>
      </left>
      <right/>
      <top style="thin">
        <color theme="3" tint="0.7999799847602844"/>
      </top>
      <bottom style="thin">
        <color theme="3" tint="0.7999799847602844"/>
      </bottom>
    </border>
    <border>
      <left/>
      <right style="thin">
        <color rgb="FFB6D2FC"/>
      </right>
      <top style="thin">
        <color theme="3" tint="0.7999799847602844"/>
      </top>
      <bottom style="thin">
        <color theme="3" tint="0.7999799847602844"/>
      </bottom>
    </border>
    <border>
      <left style="thin">
        <color rgb="FFB6D2FC"/>
      </left>
      <right/>
      <top style="thin">
        <color rgb="FFCDDAE8"/>
      </top>
      <bottom style="thin">
        <color rgb="FFCDDAE8"/>
      </bottom>
    </border>
    <border>
      <left style="thin">
        <color rgb="FFCDDAE8"/>
      </left>
      <right style="thin">
        <color rgb="FFB6D2FC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D3E4FD"/>
      </top>
      <bottom style="thin">
        <color rgb="FFD3E4FD"/>
      </bottom>
    </border>
    <border>
      <left/>
      <right style="thin">
        <color rgb="FFCDDAE8"/>
      </right>
      <top style="thin">
        <color rgb="FFD3E4FD"/>
      </top>
      <bottom style="thin">
        <color rgb="FFD3E4FD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B6D2FC"/>
      </top>
      <bottom style="thin">
        <color rgb="FFCDDAE8"/>
      </bottom>
    </border>
    <border>
      <left/>
      <right style="thin">
        <color rgb="FFB6D2FC"/>
      </right>
      <top style="thin">
        <color rgb="FFB6D2FC"/>
      </top>
      <bottom style="thin">
        <color rgb="FFCDDAE8"/>
      </bottom>
    </border>
    <border>
      <left/>
      <right/>
      <top style="thin">
        <color rgb="FFCDDAE8"/>
      </top>
      <bottom style="thin">
        <color rgb="FFB6D2FC"/>
      </bottom>
    </border>
    <border>
      <left/>
      <right style="thin">
        <color rgb="FFB6D2FC"/>
      </right>
      <top style="thin">
        <color rgb="FFCDDAE8"/>
      </top>
      <bottom style="thin">
        <color rgb="FFB6D2F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49">
    <xf numFmtId="0" fontId="0" fillId="0" borderId="0" xfId="0"/>
    <xf numFmtId="0" fontId="5" fillId="0" borderId="0" xfId="0" applyFont="1"/>
    <xf numFmtId="0" fontId="6" fillId="2" borderId="0" xfId="0" applyFont="1" applyFill="1"/>
    <xf numFmtId="0" fontId="6" fillId="0" borderId="0" xfId="0" applyFont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indent="3"/>
    </xf>
    <xf numFmtId="188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indent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top"/>
    </xf>
    <xf numFmtId="0" fontId="2" fillId="4" borderId="2" xfId="0" applyFont="1" applyFill="1" applyBorder="1" applyAlignment="1" applyProtection="1">
      <alignment horizontal="center" vertical="top"/>
      <protection hidden="1"/>
    </xf>
    <xf numFmtId="0" fontId="3" fillId="5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top"/>
      <protection hidden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Alignment="1">
      <alignment horizontal="left" vertical="top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0" fillId="6" borderId="9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0" fillId="6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top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3" fillId="6" borderId="2" xfId="0" applyFont="1" applyFill="1" applyBorder="1" applyAlignment="1" applyProtection="1">
      <alignment horizontal="center" vertical="top"/>
      <protection hidden="1"/>
    </xf>
    <xf numFmtId="0" fontId="3" fillId="3" borderId="2" xfId="0" applyFont="1" applyFill="1" applyBorder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top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0" fontId="13" fillId="3" borderId="2" xfId="0" applyFont="1" applyFill="1" applyBorder="1" applyAlignment="1" applyProtection="1">
      <alignment horizontal="center" vertical="top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2" fillId="3" borderId="0" xfId="0" applyFont="1" applyFill="1" applyAlignment="1" applyProtection="1">
      <alignment horizontal="left" vertical="top"/>
      <protection hidden="1"/>
    </xf>
    <xf numFmtId="3" fontId="2" fillId="3" borderId="0" xfId="0" applyNumberFormat="1" applyFont="1" applyFill="1" applyAlignment="1" applyProtection="1">
      <alignment horizontal="left" vertical="top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2" fillId="3" borderId="11" xfId="0" applyFont="1" applyFill="1" applyBorder="1" applyAlignment="1">
      <alignment horizontal="left" vertical="top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3" fontId="2" fillId="4" borderId="2" xfId="20" applyNumberFormat="1" applyFont="1" applyFill="1" applyBorder="1" applyAlignment="1" applyProtection="1">
      <alignment horizontal="center" vertical="center"/>
      <protection hidden="1"/>
    </xf>
    <xf numFmtId="3" fontId="3" fillId="4" borderId="12" xfId="0" applyNumberFormat="1" applyFont="1" applyFill="1" applyBorder="1" applyAlignment="1" applyProtection="1">
      <alignment horizontal="center" vertical="center"/>
      <protection hidden="1"/>
    </xf>
    <xf numFmtId="2" fontId="3" fillId="4" borderId="6" xfId="20" applyNumberFormat="1" applyFont="1" applyFill="1" applyBorder="1" applyAlignment="1" applyProtection="1">
      <alignment horizontal="center" vertical="center"/>
      <protection hidden="1"/>
    </xf>
    <xf numFmtId="2" fontId="3" fillId="4" borderId="2" xfId="2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6" xfId="20" applyNumberFormat="1" applyFont="1" applyFill="1" applyBorder="1" applyAlignment="1" applyProtection="1">
      <alignment horizontal="center" vertical="center"/>
      <protection hidden="1"/>
    </xf>
    <xf numFmtId="2" fontId="2" fillId="0" borderId="2" xfId="2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190" fontId="2" fillId="0" borderId="2" xfId="0" applyNumberFormat="1" applyFont="1" applyBorder="1" applyAlignment="1" applyProtection="1">
      <alignment horizontal="center" vertical="center"/>
      <protection hidden="1"/>
    </xf>
    <xf numFmtId="3" fontId="2" fillId="0" borderId="4" xfId="20" applyNumberFormat="1" applyFont="1" applyFill="1" applyBorder="1" applyAlignment="1" applyProtection="1">
      <alignment horizontal="center" vertical="center"/>
      <protection hidden="1"/>
    </xf>
    <xf numFmtId="3" fontId="2" fillId="0" borderId="5" xfId="20" applyNumberFormat="1" applyFont="1" applyFill="1" applyBorder="1" applyAlignment="1" applyProtection="1">
      <alignment horizontal="center" vertical="center"/>
      <protection hidden="1"/>
    </xf>
    <xf numFmtId="3" fontId="2" fillId="0" borderId="6" xfId="20" applyNumberFormat="1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88" fontId="2" fillId="3" borderId="4" xfId="0" applyNumberFormat="1" applyFont="1" applyFill="1" applyBorder="1" applyAlignment="1" applyProtection="1">
      <alignment horizontal="center" vertical="top"/>
      <protection locked="0"/>
    </xf>
    <xf numFmtId="188" fontId="2" fillId="3" borderId="5" xfId="0" applyNumberFormat="1" applyFont="1" applyFill="1" applyBorder="1" applyAlignment="1" applyProtection="1">
      <alignment horizontal="center" vertical="top"/>
      <protection locked="0"/>
    </xf>
    <xf numFmtId="188" fontId="2" fillId="3" borderId="6" xfId="0" applyNumberFormat="1" applyFont="1" applyFill="1" applyBorder="1" applyAlignment="1" applyProtection="1">
      <alignment horizontal="center" vertical="top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6" borderId="6" xfId="0" applyFont="1" applyFill="1" applyBorder="1" applyAlignment="1" applyProtection="1">
      <alignment horizontal="left" vertical="center" wrapText="1"/>
      <protection hidden="1"/>
    </xf>
    <xf numFmtId="0" fontId="3" fillId="6" borderId="2" xfId="0" applyFont="1" applyFill="1" applyBorder="1" applyAlignment="1" applyProtection="1">
      <alignment horizontal="left" vertical="center" wrapText="1"/>
      <protection hidden="1"/>
    </xf>
    <xf numFmtId="3" fontId="2" fillId="6" borderId="2" xfId="20" applyNumberFormat="1" applyFont="1" applyFill="1" applyBorder="1" applyAlignment="1" applyProtection="1">
      <alignment horizontal="center" vertical="center" wrapText="1"/>
      <protection hidden="1"/>
    </xf>
    <xf numFmtId="2" fontId="2" fillId="6" borderId="2" xfId="20" applyNumberFormat="1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right" vertical="top"/>
      <protection hidden="1"/>
    </xf>
    <xf numFmtId="0" fontId="3" fillId="7" borderId="5" xfId="0" applyFont="1" applyFill="1" applyBorder="1" applyAlignment="1" applyProtection="1">
      <alignment horizontal="right" vertical="top"/>
      <protection hidden="1"/>
    </xf>
    <xf numFmtId="0" fontId="3" fillId="7" borderId="6" xfId="0" applyFont="1" applyFill="1" applyBorder="1" applyAlignment="1" applyProtection="1">
      <alignment horizontal="right" vertical="top"/>
      <protection hidden="1"/>
    </xf>
    <xf numFmtId="2" fontId="3" fillId="7" borderId="2" xfId="20" applyNumberFormat="1" applyFont="1" applyFill="1" applyBorder="1" applyAlignment="1" applyProtection="1">
      <alignment horizontal="center" vertical="center"/>
      <protection hidden="1"/>
    </xf>
    <xf numFmtId="4" fontId="3" fillId="7" borderId="2" xfId="20" applyNumberFormat="1" applyFont="1" applyFill="1" applyBorder="1" applyAlignment="1" applyProtection="1">
      <alignment horizontal="right" vertical="top"/>
      <protection hidden="1"/>
    </xf>
    <xf numFmtId="0" fontId="2" fillId="3" borderId="6" xfId="0" applyFont="1" applyFill="1" applyBorder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3" fontId="2" fillId="0" borderId="2" xfId="0" applyNumberFormat="1" applyFont="1" applyBorder="1" applyAlignment="1" applyProtection="1">
      <alignment horizontal="center" vertical="center"/>
      <protection hidden="1"/>
    </xf>
    <xf numFmtId="3" fontId="2" fillId="0" borderId="2" xfId="20" applyNumberFormat="1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3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left" vertical="center"/>
      <protection hidden="1"/>
    </xf>
    <xf numFmtId="3" fontId="2" fillId="0" borderId="4" xfId="0" applyNumberFormat="1" applyFont="1" applyBorder="1" applyAlignment="1" applyProtection="1">
      <alignment horizontal="center" vertical="center"/>
      <protection hidden="1"/>
    </xf>
    <xf numFmtId="3" fontId="2" fillId="0" borderId="5" xfId="0" applyNumberFormat="1" applyFont="1" applyBorder="1" applyAlignment="1" applyProtection="1">
      <alignment horizontal="center" vertical="center"/>
      <protection hidden="1"/>
    </xf>
    <xf numFmtId="3" fontId="2" fillId="0" borderId="6" xfId="0" applyNumberFormat="1" applyFont="1" applyBorder="1" applyAlignment="1" applyProtection="1">
      <alignment horizontal="center" vertical="center"/>
      <protection hidden="1"/>
    </xf>
    <xf numFmtId="2" fontId="2" fillId="6" borderId="2" xfId="20" applyNumberFormat="1" applyFont="1" applyFill="1" applyBorder="1" applyAlignment="1" applyProtection="1">
      <alignment horizontal="center" vertical="center"/>
      <protection hidden="1"/>
    </xf>
    <xf numFmtId="3" fontId="3" fillId="4" borderId="16" xfId="0" applyNumberFormat="1" applyFont="1" applyFill="1" applyBorder="1" applyAlignment="1" applyProtection="1">
      <alignment horizontal="center" vertical="center"/>
      <protection hidden="1"/>
    </xf>
    <xf numFmtId="3" fontId="3" fillId="4" borderId="17" xfId="0" applyNumberFormat="1" applyFont="1" applyFill="1" applyBorder="1" applyAlignment="1" applyProtection="1">
      <alignment horizontal="center" vertical="center"/>
      <protection hidden="1"/>
    </xf>
    <xf numFmtId="3" fontId="2" fillId="4" borderId="4" xfId="20" applyNumberFormat="1" applyFont="1" applyFill="1" applyBorder="1" applyAlignment="1" applyProtection="1">
      <alignment horizontal="center" vertical="center"/>
      <protection hidden="1"/>
    </xf>
    <xf numFmtId="3" fontId="2" fillId="4" borderId="5" xfId="20" applyNumberFormat="1" applyFont="1" applyFill="1" applyBorder="1" applyAlignment="1" applyProtection="1">
      <alignment horizontal="center" vertical="center"/>
      <protection hidden="1"/>
    </xf>
    <xf numFmtId="3" fontId="2" fillId="4" borderId="6" xfId="20" applyNumberFormat="1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Border="1" applyAlignment="1" applyProtection="1">
      <alignment horizontal="center" vertical="center"/>
      <protection hidden="1"/>
    </xf>
    <xf numFmtId="3" fontId="2" fillId="0" borderId="17" xfId="0" applyNumberFormat="1" applyFont="1" applyBorder="1" applyAlignment="1" applyProtection="1">
      <alignment horizontal="center" vertical="center"/>
      <protection hidden="1"/>
    </xf>
    <xf numFmtId="3" fontId="2" fillId="0" borderId="18" xfId="20" applyNumberFormat="1" applyFont="1" applyFill="1" applyBorder="1" applyAlignment="1" applyProtection="1">
      <alignment horizontal="center" vertical="center"/>
      <protection hidden="1"/>
    </xf>
    <xf numFmtId="4" fontId="3" fillId="7" borderId="2" xfId="20" applyNumberFormat="1" applyFont="1" applyFill="1" applyBorder="1" applyAlignment="1" applyProtection="1">
      <alignment horizontal="center" vertical="top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189" fontId="2" fillId="0" borderId="2" xfId="0" applyNumberFormat="1" applyFont="1" applyBorder="1" applyAlignment="1" applyProtection="1">
      <alignment horizontal="center" vertical="center" wrapText="1"/>
      <protection hidden="1"/>
    </xf>
    <xf numFmtId="3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189" fontId="2" fillId="0" borderId="4" xfId="0" applyNumberFormat="1" applyFont="1" applyBorder="1" applyAlignment="1" applyProtection="1">
      <alignment horizontal="center" vertical="center"/>
      <protection hidden="1"/>
    </xf>
    <xf numFmtId="189" fontId="2" fillId="0" borderId="5" xfId="0" applyNumberFormat="1" applyFont="1" applyBorder="1" applyAlignment="1" applyProtection="1">
      <alignment horizontal="center" vertical="center"/>
      <protection hidden="1"/>
    </xf>
    <xf numFmtId="189" fontId="2" fillId="0" borderId="6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 applyProtection="1">
      <alignment horizontal="center" vertical="top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2" xfId="0" applyFont="1" applyBorder="1" applyAlignment="1" applyProtection="1">
      <alignment horizontal="center" vertical="top"/>
      <protection hidden="1"/>
    </xf>
    <xf numFmtId="0" fontId="3" fillId="3" borderId="20" xfId="0" applyFont="1" applyFill="1" applyBorder="1" applyAlignment="1" applyProtection="1">
      <alignment horizontal="center" vertical="top"/>
      <protection hidden="1"/>
    </xf>
    <xf numFmtId="0" fontId="3" fillId="3" borderId="21" xfId="0" applyFont="1" applyFill="1" applyBorder="1" applyAlignment="1" applyProtection="1">
      <alignment horizontal="center" vertical="top"/>
      <protection hidden="1"/>
    </xf>
    <xf numFmtId="0" fontId="3" fillId="3" borderId="22" xfId="0" applyFont="1" applyFill="1" applyBorder="1" applyAlignment="1" applyProtection="1">
      <alignment horizontal="center" vertical="top"/>
      <protection hidden="1"/>
    </xf>
    <xf numFmtId="188" fontId="9" fillId="3" borderId="23" xfId="0" applyNumberFormat="1" applyFont="1" applyFill="1" applyBorder="1" applyAlignment="1" applyProtection="1">
      <alignment horizontal="center" vertical="top"/>
      <protection locked="0"/>
    </xf>
    <xf numFmtId="188" fontId="2" fillId="3" borderId="24" xfId="0" applyNumberFormat="1" applyFont="1" applyFill="1" applyBorder="1" applyAlignment="1" applyProtection="1">
      <alignment horizontal="center" vertical="top"/>
      <protection locked="0"/>
    </xf>
    <xf numFmtId="191" fontId="9" fillId="3" borderId="23" xfId="0" applyNumberFormat="1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horizontal="center" vertical="top"/>
      <protection locked="0"/>
    </xf>
    <xf numFmtId="0" fontId="9" fillId="3" borderId="23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horizontal="center" vertical="top"/>
      <protection locked="0"/>
    </xf>
    <xf numFmtId="0" fontId="2" fillId="3" borderId="25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0" fontId="2" fillId="3" borderId="26" xfId="0" applyFont="1" applyFill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3" borderId="27" xfId="0" applyFont="1" applyFill="1" applyBorder="1" applyAlignment="1" applyProtection="1">
      <alignment horizontal="center" vertical="top"/>
      <protection locked="0"/>
    </xf>
    <xf numFmtId="0" fontId="8" fillId="3" borderId="25" xfId="0" applyFont="1" applyFill="1" applyBorder="1" applyAlignment="1" applyProtection="1">
      <alignment horizontal="center" vertical="top"/>
      <protection locked="0"/>
    </xf>
    <xf numFmtId="0" fontId="8" fillId="3" borderId="13" xfId="0" applyFont="1" applyFill="1" applyBorder="1" applyAlignment="1" applyProtection="1">
      <alignment horizontal="center" vertical="top"/>
      <protection locked="0"/>
    </xf>
    <xf numFmtId="0" fontId="8" fillId="3" borderId="26" xfId="0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27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3" fontId="2" fillId="6" borderId="2" xfId="20" applyNumberFormat="1" applyFont="1" applyFill="1" applyBorder="1" applyAlignment="1" applyProtection="1">
      <alignment horizontal="center" vertical="center"/>
      <protection hidden="1"/>
    </xf>
    <xf numFmtId="3" fontId="2" fillId="6" borderId="4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left" vertical="top" wrapText="1" indent="1"/>
      <protection locked="0"/>
    </xf>
    <xf numFmtId="0" fontId="2" fillId="3" borderId="13" xfId="0" applyFont="1" applyFill="1" applyBorder="1" applyAlignment="1" applyProtection="1">
      <alignment horizontal="left" vertical="top" wrapText="1" indent="1"/>
      <protection locked="0"/>
    </xf>
    <xf numFmtId="0" fontId="2" fillId="3" borderId="26" xfId="0" applyFont="1" applyFill="1" applyBorder="1" applyAlignment="1" applyProtection="1">
      <alignment horizontal="left" vertical="top" wrapText="1" indent="1"/>
      <protection locked="0"/>
    </xf>
    <xf numFmtId="0" fontId="2" fillId="3" borderId="28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left" vertical="top" wrapText="1" indent="1"/>
      <protection locked="0"/>
    </xf>
    <xf numFmtId="0" fontId="2" fillId="3" borderId="29" xfId="0" applyFont="1" applyFill="1" applyBorder="1" applyAlignment="1" applyProtection="1">
      <alignment horizontal="left" vertical="top" wrapText="1" indent="1"/>
      <protection locked="0"/>
    </xf>
    <xf numFmtId="0" fontId="2" fillId="3" borderId="30" xfId="0" applyFont="1" applyFill="1" applyBorder="1" applyAlignment="1" applyProtection="1">
      <alignment horizontal="left" vertical="top" wrapText="1" indent="1"/>
      <protection locked="0"/>
    </xf>
    <xf numFmtId="0" fontId="2" fillId="3" borderId="11" xfId="0" applyFont="1" applyFill="1" applyBorder="1" applyAlignment="1" applyProtection="1">
      <alignment horizontal="left" vertical="top" wrapText="1" indent="1"/>
      <protection locked="0"/>
    </xf>
    <xf numFmtId="0" fontId="2" fillId="3" borderId="31" xfId="0" applyFont="1" applyFill="1" applyBorder="1" applyAlignment="1" applyProtection="1">
      <alignment horizontal="left" vertical="top" wrapText="1" indent="1"/>
      <protection locked="0"/>
    </xf>
    <xf numFmtId="3" fontId="3" fillId="6" borderId="12" xfId="0" applyNumberFormat="1" applyFont="1" applyFill="1" applyBorder="1" applyAlignment="1" applyProtection="1">
      <alignment horizontal="center" vertical="center"/>
      <protection hidden="1"/>
    </xf>
    <xf numFmtId="2" fontId="3" fillId="6" borderId="6" xfId="20" applyNumberFormat="1" applyFont="1" applyFill="1" applyBorder="1" applyAlignment="1" applyProtection="1">
      <alignment horizontal="center" vertical="center"/>
      <protection hidden="1"/>
    </xf>
    <xf numFmtId="2" fontId="3" fillId="6" borderId="2" xfId="2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left" vertical="top"/>
      <protection hidden="1"/>
    </xf>
    <xf numFmtId="0" fontId="3" fillId="4" borderId="27" xfId="0" applyFont="1" applyFill="1" applyBorder="1" applyAlignment="1" applyProtection="1">
      <alignment horizontal="left" vertical="top"/>
      <protection hidden="1"/>
    </xf>
    <xf numFmtId="190" fontId="3" fillId="4" borderId="2" xfId="0" applyNumberFormat="1" applyFont="1" applyFill="1" applyBorder="1" applyAlignment="1" applyProtection="1">
      <alignment horizontal="center" vertical="center"/>
      <protection hidden="1"/>
    </xf>
    <xf numFmtId="189" fontId="3" fillId="4" borderId="4" xfId="0" applyNumberFormat="1" applyFont="1" applyFill="1" applyBorder="1" applyAlignment="1" applyProtection="1">
      <alignment horizontal="center" vertical="center"/>
      <protection hidden="1"/>
    </xf>
    <xf numFmtId="189" fontId="3" fillId="4" borderId="5" xfId="0" applyNumberFormat="1" applyFont="1" applyFill="1" applyBorder="1" applyAlignment="1" applyProtection="1">
      <alignment horizontal="center" vertical="center"/>
      <protection hidden="1"/>
    </xf>
    <xf numFmtId="189" fontId="3" fillId="4" borderId="6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6" xfId="0" applyFont="1" applyFill="1" applyBorder="1" applyAlignment="1" applyProtection="1">
      <alignment horizontal="left" vertical="top" wrapText="1"/>
      <protection hidden="1"/>
    </xf>
    <xf numFmtId="3" fontId="2" fillId="6" borderId="5" xfId="20" applyNumberFormat="1" applyFont="1" applyFill="1" applyBorder="1" applyAlignment="1" applyProtection="1">
      <alignment horizontal="center" vertical="center"/>
      <protection hidden="1"/>
    </xf>
    <xf numFmtId="3" fontId="2" fillId="6" borderId="6" xfId="20" applyNumberFormat="1" applyFont="1" applyFill="1" applyBorder="1" applyAlignment="1" applyProtection="1">
      <alignment horizontal="center" vertical="center"/>
      <protection hidden="1"/>
    </xf>
    <xf numFmtId="3" fontId="10" fillId="6" borderId="4" xfId="0" applyNumberFormat="1" applyFont="1" applyFill="1" applyBorder="1" applyAlignment="1" applyProtection="1">
      <alignment horizontal="center" vertical="center"/>
      <protection hidden="1"/>
    </xf>
    <xf numFmtId="3" fontId="10" fillId="6" borderId="5" xfId="0" applyNumberFormat="1" applyFont="1" applyFill="1" applyBorder="1" applyAlignment="1" applyProtection="1">
      <alignment horizontal="center" vertical="center"/>
      <protection hidden="1"/>
    </xf>
    <xf numFmtId="3" fontId="10" fillId="6" borderId="6" xfId="0" applyNumberFormat="1" applyFont="1" applyFill="1" applyBorder="1" applyAlignment="1" applyProtection="1">
      <alignment horizontal="center" vertical="center"/>
      <protection hidden="1"/>
    </xf>
    <xf numFmtId="0" fontId="3" fillId="6" borderId="5" xfId="0" applyFont="1" applyFill="1" applyBorder="1" applyAlignment="1" applyProtection="1">
      <alignment horizontal="left" vertical="center"/>
      <protection hidden="1"/>
    </xf>
    <xf numFmtId="0" fontId="3" fillId="6" borderId="6" xfId="0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3" fillId="6" borderId="32" xfId="0" applyFont="1" applyFill="1" applyBorder="1" applyAlignment="1" applyProtection="1">
      <alignment horizontal="left" vertical="center" wrapText="1"/>
      <protection hidden="1"/>
    </xf>
    <xf numFmtId="0" fontId="3" fillId="6" borderId="33" xfId="0" applyFont="1" applyFill="1" applyBorder="1" applyAlignment="1" applyProtection="1">
      <alignment horizontal="left" vertical="center" wrapText="1"/>
      <protection hidden="1"/>
    </xf>
    <xf numFmtId="0" fontId="3" fillId="6" borderId="34" xfId="0" applyFont="1" applyFill="1" applyBorder="1" applyAlignment="1" applyProtection="1">
      <alignment horizontal="left" vertical="center" wrapText="1"/>
      <protection hidden="1"/>
    </xf>
    <xf numFmtId="189" fontId="3" fillId="6" borderId="2" xfId="2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left" vertical="center" wrapText="1"/>
      <protection hidden="1"/>
    </xf>
    <xf numFmtId="0" fontId="3" fillId="4" borderId="5" xfId="0" applyFont="1" applyFill="1" applyBorder="1" applyAlignment="1" applyProtection="1">
      <alignment horizontal="left" vertical="center" wrapText="1"/>
      <protection hidden="1"/>
    </xf>
    <xf numFmtId="0" fontId="3" fillId="4" borderId="6" xfId="0" applyFont="1" applyFill="1" applyBorder="1" applyAlignment="1" applyProtection="1">
      <alignment horizontal="left" vertical="center" wrapText="1"/>
      <protection hidden="1"/>
    </xf>
    <xf numFmtId="3" fontId="3" fillId="0" borderId="16" xfId="0" applyNumberFormat="1" applyFont="1" applyBorder="1" applyAlignment="1" applyProtection="1">
      <alignment horizontal="center" vertical="center"/>
      <protection hidden="1"/>
    </xf>
    <xf numFmtId="3" fontId="3" fillId="0" borderId="17" xfId="0" applyNumberFormat="1" applyFont="1" applyBorder="1" applyAlignment="1" applyProtection="1">
      <alignment horizontal="center" vertical="center"/>
      <protection hidden="1"/>
    </xf>
    <xf numFmtId="189" fontId="3" fillId="0" borderId="4" xfId="0" applyNumberFormat="1" applyFont="1" applyBorder="1" applyAlignment="1" applyProtection="1">
      <alignment horizontal="center" vertical="center"/>
      <protection hidden="1"/>
    </xf>
    <xf numFmtId="189" fontId="3" fillId="0" borderId="5" xfId="0" applyNumberFormat="1" applyFont="1" applyBorder="1" applyAlignment="1" applyProtection="1">
      <alignment horizontal="center" vertical="center"/>
      <protection hidden="1"/>
    </xf>
    <xf numFmtId="189" fontId="3" fillId="0" borderId="6" xfId="0" applyNumberFormat="1" applyFont="1" applyBorder="1" applyAlignment="1" applyProtection="1">
      <alignment horizontal="center" vertical="center"/>
      <protection hidden="1"/>
    </xf>
    <xf numFmtId="3" fontId="3" fillId="6" borderId="16" xfId="0" applyNumberFormat="1" applyFont="1" applyFill="1" applyBorder="1" applyAlignment="1" applyProtection="1">
      <alignment horizontal="center" vertical="center"/>
      <protection hidden="1"/>
    </xf>
    <xf numFmtId="3" fontId="3" fillId="6" borderId="17" xfId="0" applyNumberFormat="1" applyFont="1" applyFill="1" applyBorder="1" applyAlignment="1" applyProtection="1">
      <alignment horizontal="center" vertical="center"/>
      <protection hidden="1"/>
    </xf>
    <xf numFmtId="3" fontId="2" fillId="6" borderId="18" xfId="20" applyNumberFormat="1" applyFont="1" applyFill="1" applyBorder="1" applyAlignment="1" applyProtection="1">
      <alignment horizontal="center" vertical="center"/>
      <protection hidden="1"/>
    </xf>
    <xf numFmtId="189" fontId="10" fillId="6" borderId="4" xfId="0" applyNumberFormat="1" applyFont="1" applyFill="1" applyBorder="1" applyAlignment="1" applyProtection="1">
      <alignment horizontal="center" vertical="center"/>
      <protection hidden="1"/>
    </xf>
    <xf numFmtId="189" fontId="10" fillId="6" borderId="5" xfId="0" applyNumberFormat="1" applyFont="1" applyFill="1" applyBorder="1" applyAlignment="1" applyProtection="1">
      <alignment horizontal="center" vertical="center"/>
      <protection hidden="1"/>
    </xf>
    <xf numFmtId="189" fontId="10" fillId="6" borderId="6" xfId="0" applyNumberFormat="1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left" vertical="center" wrapText="1"/>
      <protection hidden="1"/>
    </xf>
    <xf numFmtId="0" fontId="3" fillId="6" borderId="5" xfId="0" applyFont="1" applyFill="1" applyBorder="1" applyAlignment="1" applyProtection="1">
      <alignment horizontal="left" vertical="center" wrapText="1"/>
      <protection hidden="1"/>
    </xf>
    <xf numFmtId="3" fontId="2" fillId="4" borderId="18" xfId="20" applyNumberFormat="1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3" fontId="2" fillId="0" borderId="4" xfId="20" applyNumberFormat="1" applyFont="1" applyFill="1" applyBorder="1" applyAlignment="1" applyProtection="1">
      <alignment horizontal="left" vertical="center"/>
      <protection hidden="1"/>
    </xf>
    <xf numFmtId="3" fontId="2" fillId="0" borderId="5" xfId="20" applyNumberFormat="1" applyFont="1" applyFill="1" applyBorder="1" applyAlignment="1" applyProtection="1">
      <alignment horizontal="left" vertical="center"/>
      <protection hidden="1"/>
    </xf>
    <xf numFmtId="3" fontId="2" fillId="0" borderId="18" xfId="20" applyNumberFormat="1" applyFont="1" applyFill="1" applyBorder="1" applyAlignment="1" applyProtection="1">
      <alignment horizontal="left" vertical="center"/>
      <protection hidden="1"/>
    </xf>
    <xf numFmtId="3" fontId="2" fillId="0" borderId="6" xfId="20" applyNumberFormat="1" applyFont="1" applyFill="1" applyBorder="1" applyAlignment="1" applyProtection="1">
      <alignment horizontal="left" vertical="center"/>
      <protection hidden="1"/>
    </xf>
    <xf numFmtId="0" fontId="3" fillId="7" borderId="4" xfId="0" applyFont="1" applyFill="1" applyBorder="1" applyAlignment="1" applyProtection="1">
      <alignment horizontal="right" vertical="top"/>
      <protection hidden="1"/>
    </xf>
    <xf numFmtId="189" fontId="3" fillId="7" borderId="15" xfId="20" applyNumberFormat="1" applyFont="1" applyFill="1" applyBorder="1" applyAlignment="1" applyProtection="1">
      <alignment horizontal="center" vertical="top"/>
      <protection hidden="1"/>
    </xf>
    <xf numFmtId="189" fontId="3" fillId="7" borderId="27" xfId="20" applyNumberFormat="1" applyFont="1" applyFill="1" applyBorder="1" applyAlignment="1" applyProtection="1">
      <alignment horizontal="center" vertical="top"/>
      <protection hidden="1"/>
    </xf>
    <xf numFmtId="2" fontId="3" fillId="7" borderId="15" xfId="20" applyNumberFormat="1" applyFont="1" applyFill="1" applyBorder="1" applyAlignment="1" applyProtection="1">
      <alignment horizontal="center" vertical="center"/>
      <protection hidden="1"/>
    </xf>
    <xf numFmtId="2" fontId="3" fillId="7" borderId="27" xfId="20" applyNumberFormat="1" applyFont="1" applyFill="1" applyBorder="1" applyAlignment="1" applyProtection="1">
      <alignment horizontal="center" vertical="center"/>
      <protection hidden="1"/>
    </xf>
    <xf numFmtId="187" fontId="3" fillId="7" borderId="4" xfId="20" applyFont="1" applyFill="1" applyBorder="1" applyAlignment="1">
      <alignment horizontal="center" vertical="top"/>
    </xf>
    <xf numFmtId="187" fontId="3" fillId="7" borderId="5" xfId="20" applyFont="1" applyFill="1" applyBorder="1" applyAlignment="1">
      <alignment horizontal="center" vertical="top"/>
    </xf>
    <xf numFmtId="187" fontId="3" fillId="7" borderId="6" xfId="20" applyFont="1" applyFill="1" applyBorder="1" applyAlignment="1">
      <alignment horizontal="center" vertical="top"/>
    </xf>
    <xf numFmtId="2" fontId="2" fillId="0" borderId="4" xfId="20" applyNumberFormat="1" applyFont="1" applyFill="1" applyBorder="1" applyAlignment="1" applyProtection="1">
      <alignment horizontal="center" vertical="center"/>
      <protection hidden="1"/>
    </xf>
    <xf numFmtId="2" fontId="3" fillId="6" borderId="4" xfId="20" applyNumberFormat="1" applyFont="1" applyFill="1" applyBorder="1" applyAlignment="1" applyProtection="1">
      <alignment horizontal="center" vertical="center"/>
      <protection hidden="1"/>
    </xf>
    <xf numFmtId="0" fontId="3" fillId="6" borderId="35" xfId="0" applyFont="1" applyFill="1" applyBorder="1" applyAlignment="1" applyProtection="1">
      <alignment horizontal="left" vertical="center" wrapText="1"/>
      <protection hidden="1"/>
    </xf>
    <xf numFmtId="0" fontId="3" fillId="6" borderId="36" xfId="0" applyFont="1" applyFill="1" applyBorder="1" applyAlignment="1" applyProtection="1">
      <alignment horizontal="left" vertical="center" wrapText="1"/>
      <protection hidden="1"/>
    </xf>
    <xf numFmtId="0" fontId="3" fillId="6" borderId="37" xfId="0" applyFont="1" applyFill="1" applyBorder="1" applyAlignment="1" applyProtection="1">
      <alignment horizontal="left" vertical="center" wrapText="1"/>
      <protection hidden="1"/>
    </xf>
    <xf numFmtId="0" fontId="2" fillId="3" borderId="38" xfId="0" applyFont="1" applyFill="1" applyBorder="1" applyAlignment="1" applyProtection="1">
      <alignment horizontal="left" vertical="center" wrapText="1"/>
      <protection hidden="1"/>
    </xf>
    <xf numFmtId="0" fontId="2" fillId="3" borderId="39" xfId="0" applyFont="1" applyFill="1" applyBorder="1" applyAlignment="1" applyProtection="1">
      <alignment horizontal="left" vertical="center" wrapText="1"/>
      <protection hidden="1"/>
    </xf>
    <xf numFmtId="189" fontId="2" fillId="0" borderId="38" xfId="0" applyNumberFormat="1" applyFont="1" applyBorder="1" applyAlignment="1" applyProtection="1">
      <alignment horizontal="center" vertical="center" wrapText="1"/>
      <protection hidden="1"/>
    </xf>
    <xf numFmtId="189" fontId="2" fillId="0" borderId="5" xfId="0" applyNumberFormat="1" applyFont="1" applyBorder="1" applyAlignment="1" applyProtection="1">
      <alignment horizontal="center" vertical="center" wrapText="1"/>
      <protection hidden="1"/>
    </xf>
    <xf numFmtId="189" fontId="2" fillId="0" borderId="39" xfId="0" applyNumberFormat="1" applyFont="1" applyBorder="1" applyAlignment="1" applyProtection="1">
      <alignment horizontal="center" vertical="center" wrapText="1"/>
      <protection hidden="1"/>
    </xf>
    <xf numFmtId="189" fontId="3" fillId="6" borderId="38" xfId="0" applyNumberFormat="1" applyFont="1" applyFill="1" applyBorder="1" applyAlignment="1" applyProtection="1">
      <alignment horizontal="center" vertical="center" wrapText="1"/>
      <protection hidden="1"/>
    </xf>
    <xf numFmtId="189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189" fontId="3" fillId="6" borderId="3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8" xfId="20" applyNumberFormat="1" applyFont="1" applyFill="1" applyBorder="1" applyAlignment="1" applyProtection="1">
      <alignment horizontal="center" vertical="center"/>
      <protection hidden="1"/>
    </xf>
    <xf numFmtId="1" fontId="2" fillId="0" borderId="5" xfId="20" applyNumberFormat="1" applyFont="1" applyFill="1" applyBorder="1" applyAlignment="1" applyProtection="1">
      <alignment horizontal="center" vertical="center"/>
      <protection hidden="1"/>
    </xf>
    <xf numFmtId="1" fontId="2" fillId="0" borderId="6" xfId="20" applyNumberFormat="1" applyFont="1" applyFill="1" applyBorder="1" applyAlignment="1" applyProtection="1">
      <alignment horizontal="center" vertical="center"/>
      <protection hidden="1"/>
    </xf>
    <xf numFmtId="1" fontId="3" fillId="6" borderId="38" xfId="20" applyNumberFormat="1" applyFont="1" applyFill="1" applyBorder="1" applyAlignment="1" applyProtection="1">
      <alignment horizontal="center" vertical="center"/>
      <protection hidden="1"/>
    </xf>
    <xf numFmtId="1" fontId="3" fillId="6" borderId="5" xfId="20" applyNumberFormat="1" applyFont="1" applyFill="1" applyBorder="1" applyAlignment="1" applyProtection="1">
      <alignment horizontal="center" vertical="center"/>
      <protection hidden="1"/>
    </xf>
    <xf numFmtId="1" fontId="3" fillId="6" borderId="6" xfId="20" applyNumberFormat="1" applyFont="1" applyFill="1" applyBorder="1" applyAlignment="1" applyProtection="1">
      <alignment horizontal="center" vertical="center"/>
      <protection hidden="1"/>
    </xf>
    <xf numFmtId="3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5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6" xfId="0" applyNumberFormat="1" applyFont="1" applyFill="1" applyBorder="1" applyAlignment="1" applyProtection="1">
      <alignment horizontal="center" vertical="center" wrapText="1"/>
      <protection hidden="1"/>
    </xf>
    <xf numFmtId="3" fontId="2" fillId="6" borderId="40" xfId="20" applyNumberFormat="1" applyFont="1" applyFill="1" applyBorder="1" applyAlignment="1" applyProtection="1">
      <alignment horizontal="center" vertical="center"/>
      <protection hidden="1"/>
    </xf>
    <xf numFmtId="3" fontId="3" fillId="6" borderId="41" xfId="0" applyNumberFormat="1" applyFont="1" applyFill="1" applyBorder="1" applyAlignment="1" applyProtection="1">
      <alignment horizontal="center" vertical="center"/>
      <protection hidden="1"/>
    </xf>
    <xf numFmtId="3" fontId="3" fillId="6" borderId="42" xfId="0" applyNumberFormat="1" applyFont="1" applyFill="1" applyBorder="1" applyAlignment="1" applyProtection="1">
      <alignment horizontal="center" vertical="center"/>
      <protection hidden="1"/>
    </xf>
    <xf numFmtId="2" fontId="3" fillId="6" borderId="5" xfId="20" applyNumberFormat="1" applyFont="1" applyFill="1" applyBorder="1" applyAlignment="1" applyProtection="1">
      <alignment horizontal="center" vertical="center"/>
      <protection hidden="1"/>
    </xf>
    <xf numFmtId="3" fontId="3" fillId="4" borderId="4" xfId="0" applyNumberFormat="1" applyFont="1" applyFill="1" applyBorder="1" applyAlignment="1" applyProtection="1">
      <alignment horizontal="center" vertical="center" wrapText="1"/>
      <protection hidden="1"/>
    </xf>
    <xf numFmtId="3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3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2" fillId="4" borderId="40" xfId="20" applyNumberFormat="1" applyFont="1" applyFill="1" applyBorder="1" applyAlignment="1" applyProtection="1">
      <alignment horizontal="center" vertical="center"/>
      <protection hidden="1"/>
    </xf>
    <xf numFmtId="3" fontId="3" fillId="4" borderId="43" xfId="0" applyNumberFormat="1" applyFont="1" applyFill="1" applyBorder="1" applyAlignment="1" applyProtection="1">
      <alignment horizontal="center" vertical="center"/>
      <protection hidden="1"/>
    </xf>
    <xf numFmtId="3" fontId="3" fillId="4" borderId="44" xfId="0" applyNumberFormat="1" applyFont="1" applyFill="1" applyBorder="1" applyAlignment="1" applyProtection="1">
      <alignment horizontal="center" vertical="center"/>
      <protection hidden="1"/>
    </xf>
    <xf numFmtId="2" fontId="3" fillId="4" borderId="5" xfId="2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3" fontId="2" fillId="0" borderId="4" xfId="0" applyNumberFormat="1" applyFont="1" applyBorder="1" applyAlignment="1" applyProtection="1">
      <alignment horizontal="center" vertical="center" wrapText="1"/>
      <protection hidden="1"/>
    </xf>
    <xf numFmtId="3" fontId="2" fillId="0" borderId="5" xfId="0" applyNumberFormat="1" applyFont="1" applyBorder="1" applyAlignment="1" applyProtection="1">
      <alignment horizontal="center" vertical="center" wrapText="1"/>
      <protection hidden="1"/>
    </xf>
    <xf numFmtId="3" fontId="2" fillId="0" borderId="6" xfId="0" applyNumberFormat="1" applyFont="1" applyBorder="1" applyAlignment="1" applyProtection="1">
      <alignment horizontal="center" vertical="center" wrapText="1"/>
      <protection hidden="1"/>
    </xf>
    <xf numFmtId="3" fontId="2" fillId="0" borderId="25" xfId="20" applyNumberFormat="1" applyFont="1" applyFill="1" applyBorder="1" applyAlignment="1" applyProtection="1">
      <alignment horizontal="center" vertical="center"/>
      <protection hidden="1"/>
    </xf>
    <xf numFmtId="3" fontId="2" fillId="0" borderId="13" xfId="20" applyNumberFormat="1" applyFont="1" applyFill="1" applyBorder="1" applyAlignment="1" applyProtection="1">
      <alignment horizontal="center" vertical="center"/>
      <protection hidden="1"/>
    </xf>
    <xf numFmtId="3" fontId="2" fillId="0" borderId="45" xfId="0" applyNumberFormat="1" applyFont="1" applyBorder="1" applyAlignment="1" applyProtection="1">
      <alignment horizontal="center" vertical="center"/>
      <protection hidden="1"/>
    </xf>
    <xf numFmtId="3" fontId="2" fillId="0" borderId="46" xfId="0" applyNumberFormat="1" applyFont="1" applyBorder="1" applyAlignment="1" applyProtection="1">
      <alignment horizontal="center" vertical="center"/>
      <protection hidden="1"/>
    </xf>
    <xf numFmtId="2" fontId="2" fillId="0" borderId="47" xfId="20" applyNumberFormat="1" applyFont="1" applyFill="1" applyBorder="1" applyAlignment="1" applyProtection="1">
      <alignment horizontal="center" vertical="center"/>
      <protection hidden="1"/>
    </xf>
    <xf numFmtId="3" fontId="2" fillId="0" borderId="48" xfId="20" applyNumberFormat="1" applyFont="1" applyFill="1" applyBorder="1" applyAlignment="1" applyProtection="1">
      <alignment horizontal="center" vertical="center"/>
      <protection hidden="1"/>
    </xf>
    <xf numFmtId="3" fontId="2" fillId="0" borderId="49" xfId="20" applyNumberFormat="1" applyFont="1" applyFill="1" applyBorder="1" applyAlignment="1" applyProtection="1">
      <alignment horizontal="center" vertical="center"/>
      <protection hidden="1"/>
    </xf>
    <xf numFmtId="3" fontId="2" fillId="0" borderId="50" xfId="20" applyNumberFormat="1" applyFont="1" applyFill="1" applyBorder="1" applyAlignment="1" applyProtection="1">
      <alignment horizontal="center" vertical="center"/>
      <protection hidden="1"/>
    </xf>
    <xf numFmtId="3" fontId="2" fillId="0" borderId="49" xfId="0" applyNumberFormat="1" applyFont="1" applyBorder="1" applyAlignment="1" applyProtection="1">
      <alignment horizontal="center" vertical="center"/>
      <protection hidden="1"/>
    </xf>
    <xf numFmtId="3" fontId="2" fillId="0" borderId="50" xfId="0" applyNumberFormat="1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left" vertical="center" wrapText="1"/>
      <protection hidden="1"/>
    </xf>
    <xf numFmtId="0" fontId="2" fillId="0" borderId="53" xfId="0" applyFont="1" applyBorder="1" applyAlignment="1" applyProtection="1">
      <alignment horizontal="left" vertical="center" wrapText="1"/>
      <protection hidden="1"/>
    </xf>
    <xf numFmtId="0" fontId="2" fillId="0" borderId="54" xfId="0" applyFont="1" applyBorder="1" applyAlignment="1" applyProtection="1">
      <alignment horizontal="left" vertical="center" wrapText="1"/>
      <protection hidden="1"/>
    </xf>
    <xf numFmtId="3" fontId="2" fillId="0" borderId="4" xfId="20" applyNumberFormat="1" applyFont="1" applyFill="1" applyBorder="1" applyAlignment="1" applyProtection="1">
      <alignment horizontal="center" vertical="center" wrapText="1"/>
      <protection hidden="1"/>
    </xf>
    <xf numFmtId="3" fontId="2" fillId="0" borderId="5" xfId="20" applyNumberFormat="1" applyFont="1" applyFill="1" applyBorder="1" applyAlignment="1" applyProtection="1">
      <alignment horizontal="center" vertical="center" wrapText="1"/>
      <protection hidden="1"/>
    </xf>
    <xf numFmtId="3" fontId="2" fillId="0" borderId="6" xfId="20" applyNumberFormat="1" applyFont="1" applyFill="1" applyBorder="1" applyAlignment="1" applyProtection="1">
      <alignment horizontal="center" vertical="center" wrapText="1"/>
      <protection hidden="1"/>
    </xf>
    <xf numFmtId="3" fontId="2" fillId="0" borderId="40" xfId="20" applyNumberFormat="1" applyFont="1" applyFill="1" applyBorder="1" applyAlignment="1" applyProtection="1">
      <alignment horizontal="center" vertical="center" wrapText="1"/>
      <protection hidden="1"/>
    </xf>
    <xf numFmtId="3" fontId="2" fillId="0" borderId="48" xfId="0" applyNumberFormat="1" applyFont="1" applyBorder="1" applyAlignment="1" applyProtection="1">
      <alignment horizontal="center" vertical="center" wrapText="1"/>
      <protection hidden="1"/>
    </xf>
    <xf numFmtId="3" fontId="2" fillId="0" borderId="50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7" xfId="0" applyFont="1" applyBorder="1" applyAlignment="1" applyProtection="1">
      <alignment horizontal="left" vertical="center"/>
      <protection hidden="1"/>
    </xf>
    <xf numFmtId="3" fontId="2" fillId="0" borderId="40" xfId="20" applyNumberFormat="1" applyFont="1" applyFill="1" applyBorder="1" applyAlignment="1" applyProtection="1">
      <alignment horizontal="center" vertical="center"/>
      <protection hidden="1"/>
    </xf>
    <xf numFmtId="3" fontId="2" fillId="0" borderId="55" xfId="0" applyNumberFormat="1" applyFont="1" applyBorder="1" applyAlignment="1" applyProtection="1">
      <alignment horizontal="center" vertical="center"/>
      <protection hidden="1"/>
    </xf>
    <xf numFmtId="3" fontId="2" fillId="0" borderId="44" xfId="0" applyNumberFormat="1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vertical="top" wrapText="1"/>
      <protection locked="0"/>
    </xf>
    <xf numFmtId="4" fontId="2" fillId="4" borderId="25" xfId="20" applyNumberFormat="1" applyFont="1" applyFill="1" applyBorder="1" applyAlignment="1" applyProtection="1">
      <alignment horizontal="right" vertical="center"/>
      <protection hidden="1"/>
    </xf>
    <xf numFmtId="4" fontId="2" fillId="4" borderId="13" xfId="20" applyNumberFormat="1" applyFont="1" applyFill="1" applyBorder="1" applyAlignment="1" applyProtection="1">
      <alignment horizontal="right" vertical="center"/>
      <protection hidden="1"/>
    </xf>
    <xf numFmtId="4" fontId="2" fillId="4" borderId="26" xfId="20" applyNumberFormat="1" applyFont="1" applyFill="1" applyBorder="1" applyAlignment="1" applyProtection="1">
      <alignment horizontal="right" vertical="center"/>
      <protection hidden="1"/>
    </xf>
    <xf numFmtId="4" fontId="2" fillId="4" borderId="28" xfId="20" applyNumberFormat="1" applyFont="1" applyFill="1" applyBorder="1" applyAlignment="1" applyProtection="1">
      <alignment horizontal="right" vertical="center"/>
      <protection hidden="1"/>
    </xf>
    <xf numFmtId="4" fontId="2" fillId="4" borderId="0" xfId="20" applyNumberFormat="1" applyFont="1" applyFill="1" applyBorder="1" applyAlignment="1" applyProtection="1">
      <alignment horizontal="right" vertical="center"/>
      <protection hidden="1"/>
    </xf>
    <xf numFmtId="4" fontId="2" fillId="4" borderId="29" xfId="20" applyNumberFormat="1" applyFont="1" applyFill="1" applyBorder="1" applyAlignment="1" applyProtection="1">
      <alignment horizontal="right" vertical="center"/>
      <protection hidden="1"/>
    </xf>
    <xf numFmtId="4" fontId="2" fillId="4" borderId="15" xfId="20" applyNumberFormat="1" applyFont="1" applyFill="1" applyBorder="1" applyAlignment="1" applyProtection="1">
      <alignment horizontal="right" vertical="center"/>
      <protection hidden="1"/>
    </xf>
    <xf numFmtId="4" fontId="2" fillId="4" borderId="1" xfId="20" applyNumberFormat="1" applyFont="1" applyFill="1" applyBorder="1" applyAlignment="1" applyProtection="1">
      <alignment horizontal="right" vertical="center"/>
      <protection hidden="1"/>
    </xf>
    <xf numFmtId="4" fontId="2" fillId="4" borderId="27" xfId="20" applyNumberFormat="1" applyFont="1" applyFill="1" applyBorder="1" applyAlignment="1" applyProtection="1">
      <alignment horizontal="right" vertical="center"/>
      <protection hidden="1"/>
    </xf>
    <xf numFmtId="4" fontId="2" fillId="3" borderId="25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3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26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28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0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29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5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1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27" xfId="20" applyNumberFormat="1" applyFont="1" applyFill="1" applyBorder="1" applyAlignment="1" applyProtection="1">
      <alignment horizontal="right" vertical="center" wrapText="1"/>
      <protection hidden="1"/>
    </xf>
    <xf numFmtId="4" fontId="2" fillId="3" borderId="25" xfId="20" applyNumberFormat="1" applyFont="1" applyFill="1" applyBorder="1" applyAlignment="1" applyProtection="1">
      <alignment horizontal="center" vertical="center"/>
      <protection hidden="1"/>
    </xf>
    <xf numFmtId="4" fontId="2" fillId="3" borderId="26" xfId="20" applyNumberFormat="1" applyFont="1" applyFill="1" applyBorder="1" applyAlignment="1" applyProtection="1">
      <alignment horizontal="center" vertical="center"/>
      <protection hidden="1"/>
    </xf>
    <xf numFmtId="4" fontId="2" fillId="3" borderId="28" xfId="20" applyNumberFormat="1" applyFont="1" applyFill="1" applyBorder="1" applyAlignment="1" applyProtection="1">
      <alignment horizontal="center" vertical="center"/>
      <protection hidden="1"/>
    </xf>
    <xf numFmtId="4" fontId="2" fillId="3" borderId="29" xfId="20" applyNumberFormat="1" applyFont="1" applyFill="1" applyBorder="1" applyAlignment="1" applyProtection="1">
      <alignment horizontal="center" vertical="center"/>
      <protection hidden="1"/>
    </xf>
    <xf numFmtId="4" fontId="2" fillId="3" borderId="15" xfId="20" applyNumberFormat="1" applyFont="1" applyFill="1" applyBorder="1" applyAlignment="1" applyProtection="1">
      <alignment horizontal="center" vertical="center"/>
      <protection hidden="1"/>
    </xf>
    <xf numFmtId="4" fontId="2" fillId="3" borderId="27" xfId="20" applyNumberFormat="1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left" vertical="center"/>
      <protection hidden="1"/>
    </xf>
    <xf numFmtId="0" fontId="3" fillId="4" borderId="33" xfId="0" applyFont="1" applyFill="1" applyBorder="1" applyAlignment="1" applyProtection="1">
      <alignment horizontal="left" vertical="center"/>
      <protection hidden="1"/>
    </xf>
    <xf numFmtId="0" fontId="3" fillId="4" borderId="56" xfId="0" applyFont="1" applyFill="1" applyBorder="1" applyAlignment="1" applyProtection="1">
      <alignment horizontal="left" vertical="center"/>
      <protection hidden="1"/>
    </xf>
    <xf numFmtId="3" fontId="3" fillId="4" borderId="4" xfId="20" applyNumberFormat="1" applyFont="1" applyFill="1" applyBorder="1" applyAlignment="1" applyProtection="1">
      <alignment horizontal="center" vertical="center"/>
      <protection hidden="1"/>
    </xf>
    <xf numFmtId="3" fontId="3" fillId="4" borderId="5" xfId="20" applyNumberFormat="1" applyFont="1" applyFill="1" applyBorder="1" applyAlignment="1" applyProtection="1">
      <alignment horizontal="center" vertical="center"/>
      <protection hidden="1"/>
    </xf>
    <xf numFmtId="3" fontId="3" fillId="4" borderId="6" xfId="20" applyNumberFormat="1" applyFont="1" applyFill="1" applyBorder="1" applyAlignment="1" applyProtection="1">
      <alignment horizontal="center" vertical="center"/>
      <protection hidden="1"/>
    </xf>
    <xf numFmtId="3" fontId="3" fillId="4" borderId="15" xfId="20" applyNumberFormat="1" applyFont="1" applyFill="1" applyBorder="1" applyAlignment="1" applyProtection="1">
      <alignment horizontal="center" vertical="center"/>
      <protection hidden="1"/>
    </xf>
    <xf numFmtId="3" fontId="3" fillId="4" borderId="1" xfId="20" applyNumberFormat="1" applyFont="1" applyFill="1" applyBorder="1" applyAlignment="1" applyProtection="1">
      <alignment horizontal="center" vertical="center"/>
      <protection hidden="1"/>
    </xf>
    <xf numFmtId="3" fontId="3" fillId="4" borderId="57" xfId="20" applyNumberFormat="1" applyFont="1" applyFill="1" applyBorder="1" applyAlignment="1" applyProtection="1">
      <alignment horizontal="center" vertical="center"/>
      <protection hidden="1"/>
    </xf>
    <xf numFmtId="3" fontId="3" fillId="4" borderId="55" xfId="0" applyNumberFormat="1" applyFont="1" applyFill="1" applyBorder="1" applyAlignment="1" applyProtection="1">
      <alignment horizontal="center" vertical="center"/>
      <protection hidden="1"/>
    </xf>
    <xf numFmtId="2" fontId="3" fillId="4" borderId="58" xfId="20" applyNumberFormat="1" applyFont="1" applyFill="1" applyBorder="1" applyAlignment="1" applyProtection="1">
      <alignment horizontal="center" vertical="center"/>
      <protection hidden="1"/>
    </xf>
    <xf numFmtId="2" fontId="3" fillId="4" borderId="59" xfId="20" applyNumberFormat="1" applyFont="1" applyFill="1" applyBorder="1" applyAlignment="1" applyProtection="1">
      <alignment horizontal="center" vertical="center"/>
      <protection hidden="1"/>
    </xf>
    <xf numFmtId="3" fontId="2" fillId="0" borderId="60" xfId="20" applyNumberFormat="1" applyFont="1" applyFill="1" applyBorder="1" applyAlignment="1" applyProtection="1">
      <alignment horizontal="center" vertical="center"/>
      <protection hidden="1"/>
    </xf>
    <xf numFmtId="3" fontId="2" fillId="0" borderId="48" xfId="0" applyNumberFormat="1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left" vertical="center" wrapText="1"/>
      <protection hidden="1"/>
    </xf>
    <xf numFmtId="0" fontId="2" fillId="0" borderId="36" xfId="0" applyFont="1" applyBorder="1" applyAlignment="1" applyProtection="1">
      <alignment horizontal="left" vertical="center" wrapText="1"/>
      <protection hidden="1"/>
    </xf>
    <xf numFmtId="0" fontId="2" fillId="0" borderId="37" xfId="0" applyFont="1" applyBorder="1" applyAlignment="1" applyProtection="1">
      <alignment horizontal="left" vertical="center" wrapText="1"/>
      <protection hidden="1"/>
    </xf>
    <xf numFmtId="0" fontId="3" fillId="4" borderId="4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1" fontId="3" fillId="6" borderId="2" xfId="20" applyNumberFormat="1" applyFont="1" applyFill="1" applyBorder="1" applyAlignment="1" applyProtection="1">
      <alignment horizontal="center" vertical="center" wrapText="1"/>
      <protection hidden="1"/>
    </xf>
    <xf numFmtId="2" fontId="3" fillId="6" borderId="2" xfId="20" applyNumberFormat="1" applyFont="1" applyFill="1" applyBorder="1" applyAlignment="1" applyProtection="1">
      <alignment horizontal="center" vertical="center" wrapText="1"/>
      <protection hidden="1"/>
    </xf>
    <xf numFmtId="189" fontId="2" fillId="4" borderId="4" xfId="0" applyNumberFormat="1" applyFont="1" applyFill="1" applyBorder="1" applyAlignment="1" applyProtection="1">
      <alignment horizontal="center" vertical="center"/>
      <protection hidden="1"/>
    </xf>
    <xf numFmtId="189" fontId="2" fillId="4" borderId="5" xfId="0" applyNumberFormat="1" applyFont="1" applyFill="1" applyBorder="1" applyAlignment="1" applyProtection="1">
      <alignment horizontal="center" vertical="center"/>
      <protection hidden="1"/>
    </xf>
    <xf numFmtId="189" fontId="2" fillId="4" borderId="6" xfId="0" applyNumberFormat="1" applyFont="1" applyFill="1" applyBorder="1" applyAlignment="1" applyProtection="1">
      <alignment horizontal="center" vertical="center"/>
      <protection hidden="1"/>
    </xf>
    <xf numFmtId="1" fontId="2" fillId="4" borderId="4" xfId="20" applyNumberFormat="1" applyFont="1" applyFill="1" applyBorder="1" applyAlignment="1" applyProtection="1">
      <alignment horizontal="center" vertical="center"/>
      <protection hidden="1"/>
    </xf>
    <xf numFmtId="1" fontId="2" fillId="4" borderId="5" xfId="20" applyNumberFormat="1" applyFont="1" applyFill="1" applyBorder="1" applyAlignment="1" applyProtection="1">
      <alignment horizontal="center" vertical="center"/>
      <protection hidden="1"/>
    </xf>
    <xf numFmtId="1" fontId="2" fillId="4" borderId="6" xfId="20" applyNumberFormat="1" applyFont="1" applyFill="1" applyBorder="1" applyAlignment="1" applyProtection="1">
      <alignment horizontal="center" vertical="center"/>
      <protection hidden="1"/>
    </xf>
    <xf numFmtId="2" fontId="2" fillId="4" borderId="2" xfId="20" applyNumberFormat="1" applyFont="1" applyFill="1" applyBorder="1" applyAlignment="1" applyProtection="1">
      <alignment horizontal="center" vertical="center"/>
      <protection hidden="1"/>
    </xf>
    <xf numFmtId="3" fontId="3" fillId="4" borderId="2" xfId="0" applyNumberFormat="1" applyFont="1" applyFill="1" applyBorder="1" applyAlignment="1" applyProtection="1">
      <alignment horizontal="center" vertical="center"/>
      <protection hidden="1"/>
    </xf>
    <xf numFmtId="3" fontId="3" fillId="4" borderId="2" xfId="20" applyNumberFormat="1" applyFont="1" applyFill="1" applyBorder="1" applyAlignment="1" applyProtection="1">
      <alignment horizontal="center" vertical="center"/>
      <protection hidden="1"/>
    </xf>
    <xf numFmtId="189" fontId="2" fillId="4" borderId="2" xfId="0" applyNumberFormat="1" applyFont="1" applyFill="1" applyBorder="1" applyAlignment="1" applyProtection="1">
      <alignment horizontal="center" vertical="center"/>
      <protection hidden="1"/>
    </xf>
    <xf numFmtId="1" fontId="2" fillId="4" borderId="2" xfId="20" applyNumberFormat="1" applyFont="1" applyFill="1" applyBorder="1" applyAlignment="1" applyProtection="1">
      <alignment horizontal="center" vertical="center"/>
      <protection hidden="1"/>
    </xf>
    <xf numFmtId="1" fontId="3" fillId="6" borderId="4" xfId="20" applyNumberFormat="1" applyFont="1" applyFill="1" applyBorder="1" applyAlignment="1" applyProtection="1">
      <alignment horizontal="center" vertical="center"/>
      <protection hidden="1"/>
    </xf>
    <xf numFmtId="190" fontId="2" fillId="4" borderId="2" xfId="0" applyNumberFormat="1" applyFont="1" applyFill="1" applyBorder="1" applyAlignment="1" applyProtection="1">
      <alignment horizontal="center" vertical="center"/>
      <protection hidden="1"/>
    </xf>
    <xf numFmtId="3" fontId="3" fillId="6" borderId="2" xfId="20" applyNumberFormat="1" applyFont="1" applyFill="1" applyBorder="1" applyAlignment="1" applyProtection="1">
      <alignment horizontal="center" vertical="center"/>
      <protection hidden="1"/>
    </xf>
    <xf numFmtId="189" fontId="3" fillId="6" borderId="2" xfId="20" applyNumberFormat="1" applyFont="1" applyFill="1" applyBorder="1" applyAlignment="1" applyProtection="1">
      <alignment horizontal="center" vertical="center" wrapText="1"/>
      <protection hidden="1"/>
    </xf>
    <xf numFmtId="4" fontId="2" fillId="4" borderId="25" xfId="20" applyNumberFormat="1" applyFont="1" applyFill="1" applyBorder="1" applyAlignment="1" applyProtection="1">
      <alignment horizontal="center" vertical="center"/>
      <protection hidden="1"/>
    </xf>
    <xf numFmtId="4" fontId="2" fillId="4" borderId="13" xfId="20" applyNumberFormat="1" applyFont="1" applyFill="1" applyBorder="1" applyAlignment="1" applyProtection="1">
      <alignment horizontal="center" vertical="center"/>
      <protection hidden="1"/>
    </xf>
    <xf numFmtId="4" fontId="2" fillId="4" borderId="26" xfId="20" applyNumberFormat="1" applyFont="1" applyFill="1" applyBorder="1" applyAlignment="1" applyProtection="1">
      <alignment horizontal="center" vertical="center"/>
      <protection hidden="1"/>
    </xf>
    <xf numFmtId="4" fontId="2" fillId="4" borderId="28" xfId="20" applyNumberFormat="1" applyFont="1" applyFill="1" applyBorder="1" applyAlignment="1" applyProtection="1">
      <alignment horizontal="center" vertical="center"/>
      <protection hidden="1"/>
    </xf>
    <xf numFmtId="4" fontId="2" fillId="4" borderId="0" xfId="20" applyNumberFormat="1" applyFont="1" applyFill="1" applyBorder="1" applyAlignment="1" applyProtection="1">
      <alignment horizontal="center" vertical="center"/>
      <protection hidden="1"/>
    </xf>
    <xf numFmtId="4" fontId="2" fillId="4" borderId="29" xfId="20" applyNumberFormat="1" applyFont="1" applyFill="1" applyBorder="1" applyAlignment="1" applyProtection="1">
      <alignment horizontal="center" vertical="center"/>
      <protection hidden="1"/>
    </xf>
    <xf numFmtId="4" fontId="2" fillId="4" borderId="15" xfId="20" applyNumberFormat="1" applyFont="1" applyFill="1" applyBorder="1" applyAlignment="1" applyProtection="1">
      <alignment horizontal="center" vertical="center"/>
      <protection hidden="1"/>
    </xf>
    <xf numFmtId="4" fontId="2" fillId="4" borderId="1" xfId="20" applyNumberFormat="1" applyFont="1" applyFill="1" applyBorder="1" applyAlignment="1" applyProtection="1">
      <alignment horizontal="center" vertical="center"/>
      <protection hidden="1"/>
    </xf>
    <xf numFmtId="4" fontId="2" fillId="4" borderId="27" xfId="20" applyNumberFormat="1" applyFont="1" applyFill="1" applyBorder="1" applyAlignment="1" applyProtection="1">
      <alignment horizontal="center" vertical="center"/>
      <protection hidden="1"/>
    </xf>
    <xf numFmtId="4" fontId="2" fillId="3" borderId="25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13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26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28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0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29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15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20" applyNumberFormat="1" applyFont="1" applyFill="1" applyBorder="1" applyAlignment="1" applyProtection="1">
      <alignment horizontal="center" vertical="center" wrapText="1"/>
      <protection hidden="1"/>
    </xf>
    <xf numFmtId="4" fontId="2" fillId="3" borderId="27" xfId="20" applyNumberFormat="1" applyFont="1" applyFill="1" applyBorder="1" applyAlignment="1" applyProtection="1">
      <alignment horizontal="center" vertical="center" wrapText="1"/>
      <protection hidden="1"/>
    </xf>
    <xf numFmtId="3" fontId="3" fillId="4" borderId="4" xfId="0" applyNumberFormat="1" applyFont="1" applyFill="1" applyBorder="1" applyAlignment="1" applyProtection="1">
      <alignment horizontal="center" vertical="center"/>
      <protection hidden="1"/>
    </xf>
    <xf numFmtId="3" fontId="3" fillId="4" borderId="5" xfId="0" applyNumberFormat="1" applyFont="1" applyFill="1" applyBorder="1" applyAlignment="1" applyProtection="1">
      <alignment horizontal="center" vertical="center"/>
      <protection hidden="1"/>
    </xf>
    <xf numFmtId="3" fontId="3" fillId="4" borderId="6" xfId="0" applyNumberFormat="1" applyFont="1" applyFill="1" applyBorder="1" applyAlignment="1" applyProtection="1">
      <alignment horizontal="center" vertical="center"/>
      <protection hidden="1"/>
    </xf>
    <xf numFmtId="2" fontId="3" fillId="4" borderId="47" xfId="20" applyNumberFormat="1" applyFont="1" applyFill="1" applyBorder="1" applyAlignment="1" applyProtection="1">
      <alignment horizontal="center" vertical="center"/>
      <protection hidden="1"/>
    </xf>
    <xf numFmtId="189" fontId="2" fillId="4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6" borderId="6" xfId="20" applyNumberFormat="1" applyFont="1" applyFill="1" applyBorder="1" applyAlignment="1" applyProtection="1">
      <alignment horizontal="center" vertical="center"/>
      <protection hidden="1"/>
    </xf>
    <xf numFmtId="2" fontId="3" fillId="6" borderId="47" xfId="20" applyNumberFormat="1" applyFont="1" applyFill="1" applyBorder="1" applyAlignment="1" applyProtection="1">
      <alignment horizontal="center" vertical="center"/>
      <protection hidden="1"/>
    </xf>
    <xf numFmtId="3" fontId="2" fillId="0" borderId="61" xfId="0" applyNumberFormat="1" applyFont="1" applyBorder="1" applyAlignment="1" applyProtection="1">
      <alignment horizontal="center" vertical="center"/>
      <protection hidden="1"/>
    </xf>
    <xf numFmtId="3" fontId="2" fillId="0" borderId="62" xfId="0" applyNumberFormat="1" applyFont="1" applyBorder="1" applyAlignment="1" applyProtection="1">
      <alignment horizontal="center" vertical="center"/>
      <protection hidden="1"/>
    </xf>
    <xf numFmtId="2" fontId="2" fillId="0" borderId="63" xfId="2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 applyProtection="1">
      <alignment horizontal="center" vertical="top"/>
      <protection hidden="1"/>
    </xf>
    <xf numFmtId="0" fontId="2" fillId="0" borderId="21" xfId="0" applyFont="1" applyBorder="1" applyAlignment="1" applyProtection="1">
      <alignment horizontal="center" vertical="top"/>
      <protection hidden="1"/>
    </xf>
    <xf numFmtId="0" fontId="2" fillId="0" borderId="22" xfId="0" applyFont="1" applyBorder="1" applyAlignment="1" applyProtection="1">
      <alignment horizontal="center" vertical="top"/>
      <protection hidden="1"/>
    </xf>
    <xf numFmtId="3" fontId="2" fillId="4" borderId="2" xfId="0" applyNumberFormat="1" applyFont="1" applyFill="1" applyBorder="1" applyAlignment="1" applyProtection="1">
      <alignment horizontal="center" vertical="center"/>
      <protection hidden="1"/>
    </xf>
    <xf numFmtId="4" fontId="2" fillId="4" borderId="2" xfId="20" applyNumberFormat="1" applyFont="1" applyFill="1" applyBorder="1" applyAlignment="1" applyProtection="1">
      <alignment horizontal="center" vertical="center"/>
      <protection hidden="1"/>
    </xf>
    <xf numFmtId="3" fontId="2" fillId="4" borderId="4" xfId="0" applyNumberFormat="1" applyFont="1" applyFill="1" applyBorder="1" applyAlignment="1" applyProtection="1">
      <alignment horizontal="center" vertical="center"/>
      <protection hidden="1"/>
    </xf>
    <xf numFmtId="3" fontId="2" fillId="4" borderId="5" xfId="0" applyNumberFormat="1" applyFont="1" applyFill="1" applyBorder="1" applyAlignment="1" applyProtection="1">
      <alignment horizontal="center" vertical="center"/>
      <protection hidden="1"/>
    </xf>
    <xf numFmtId="3" fontId="2" fillId="4" borderId="6" xfId="0" applyNumberFormat="1" applyFont="1" applyFill="1" applyBorder="1" applyAlignment="1" applyProtection="1">
      <alignment horizontal="center" vertical="center"/>
      <protection hidden="1"/>
    </xf>
    <xf numFmtId="3" fontId="10" fillId="6" borderId="2" xfId="20" applyNumberFormat="1" applyFont="1" applyFill="1" applyBorder="1" applyAlignment="1" applyProtection="1">
      <alignment horizontal="center" vertical="center" wrapText="1"/>
      <protection hidden="1"/>
    </xf>
    <xf numFmtId="3" fontId="3" fillId="6" borderId="2" xfId="20" applyNumberFormat="1" applyFont="1" applyFill="1" applyBorder="1" applyAlignment="1" applyProtection="1">
      <alignment horizontal="center" vertical="center" wrapText="1"/>
      <protection hidden="1"/>
    </xf>
    <xf numFmtId="4" fontId="3" fillId="6" borderId="2" xfId="20" applyNumberFormat="1" applyFont="1" applyFill="1" applyBorder="1" applyAlignment="1" applyProtection="1">
      <alignment horizontal="center" vertical="center" wrapText="1"/>
      <protection hidden="1"/>
    </xf>
    <xf numFmtId="3" fontId="3" fillId="6" borderId="4" xfId="20" applyNumberFormat="1" applyFont="1" applyFill="1" applyBorder="1" applyAlignment="1" applyProtection="1">
      <alignment horizontal="center" vertical="center"/>
      <protection hidden="1"/>
    </xf>
    <xf numFmtId="3" fontId="3" fillId="6" borderId="5" xfId="20" applyNumberFormat="1" applyFont="1" applyFill="1" applyBorder="1" applyAlignment="1" applyProtection="1">
      <alignment horizontal="center" vertical="center"/>
      <protection hidden="1"/>
    </xf>
    <xf numFmtId="3" fontId="3" fillId="6" borderId="6" xfId="20" applyNumberFormat="1" applyFont="1" applyFill="1" applyBorder="1" applyAlignment="1" applyProtection="1">
      <alignment horizontal="center" vertical="center"/>
      <protection hidden="1"/>
    </xf>
    <xf numFmtId="4" fontId="3" fillId="6" borderId="2" xfId="20" applyNumberFormat="1" applyFont="1" applyFill="1" applyBorder="1" applyAlignment="1" applyProtection="1">
      <alignment horizontal="center" vertical="center"/>
      <protection hidden="1"/>
    </xf>
    <xf numFmtId="189" fontId="14" fillId="6" borderId="2" xfId="20" applyNumberFormat="1" applyFont="1" applyFill="1" applyBorder="1" applyAlignment="1" applyProtection="1">
      <alignment horizontal="center" vertical="center"/>
      <protection hidden="1"/>
    </xf>
    <xf numFmtId="3" fontId="3" fillId="4" borderId="18" xfId="20" applyNumberFormat="1" applyFont="1" applyFill="1" applyBorder="1" applyAlignment="1" applyProtection="1">
      <alignment horizontal="center" vertical="center"/>
      <protection hidden="1"/>
    </xf>
    <xf numFmtId="3" fontId="2" fillId="4" borderId="2" xfId="0" applyNumberFormat="1" applyFont="1" applyFill="1" applyBorder="1" applyAlignment="1" applyProtection="1">
      <alignment horizontal="center" vertical="center" wrapText="1"/>
      <protection hidden="1"/>
    </xf>
    <xf numFmtId="189" fontId="2" fillId="0" borderId="2" xfId="0" applyNumberFormat="1" applyFont="1" applyBorder="1" applyAlignment="1" applyProtection="1">
      <alignment horizontal="center" vertical="center"/>
      <protection hidden="1"/>
    </xf>
    <xf numFmtId="3" fontId="2" fillId="0" borderId="64" xfId="20" applyNumberFormat="1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top"/>
      <protection hidden="1"/>
    </xf>
    <xf numFmtId="0" fontId="2" fillId="3" borderId="22" xfId="0" applyFont="1" applyFill="1" applyBorder="1" applyAlignment="1" applyProtection="1">
      <alignment horizontal="center" vertical="top"/>
      <protection hidden="1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 applyProtection="1">
      <alignment horizontal="center" vertical="center"/>
      <protection hidden="1"/>
    </xf>
    <xf numFmtId="3" fontId="3" fillId="6" borderId="5" xfId="0" applyNumberFormat="1" applyFont="1" applyFill="1" applyBorder="1" applyAlignment="1" applyProtection="1">
      <alignment horizontal="center" vertical="center"/>
      <protection hidden="1"/>
    </xf>
    <xf numFmtId="3" fontId="3" fillId="6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6" borderId="32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left" vertical="center" wrapText="1"/>
    </xf>
    <xf numFmtId="3" fontId="3" fillId="6" borderId="2" xfId="20" applyNumberFormat="1" applyFont="1" applyFill="1" applyBorder="1" applyAlignment="1" applyProtection="1">
      <alignment horizontal="center" vertical="center"/>
      <protection locked="0"/>
    </xf>
    <xf numFmtId="0" fontId="3" fillId="6" borderId="35" xfId="0" applyFont="1" applyFill="1" applyBorder="1" applyAlignment="1">
      <alignment horizontal="left" vertical="center" wrapText="1"/>
    </xf>
    <xf numFmtId="0" fontId="3" fillId="6" borderId="36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3" fontId="2" fillId="4" borderId="38" xfId="0" applyNumberFormat="1" applyFont="1" applyFill="1" applyBorder="1" applyAlignment="1" applyProtection="1">
      <alignment horizontal="center" vertical="center" wrapText="1"/>
      <protection hidden="1"/>
    </xf>
    <xf numFmtId="3" fontId="2" fillId="4" borderId="5" xfId="0" applyNumberFormat="1" applyFont="1" applyFill="1" applyBorder="1" applyAlignment="1" applyProtection="1">
      <alignment horizontal="center" vertical="center" wrapText="1"/>
      <protection hidden="1"/>
    </xf>
    <xf numFmtId="3" fontId="2" fillId="4" borderId="39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38" xfId="0" applyNumberFormat="1" applyFont="1" applyFill="1" applyBorder="1" applyAlignment="1" applyProtection="1">
      <alignment horizontal="center" vertical="center" wrapText="1"/>
      <protection hidden="1"/>
    </xf>
    <xf numFmtId="3" fontId="3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3" fillId="7" borderId="4" xfId="20" applyNumberFormat="1" applyFont="1" applyFill="1" applyBorder="1" applyAlignment="1" applyProtection="1">
      <alignment horizontal="center" vertical="center"/>
      <protection hidden="1"/>
    </xf>
    <xf numFmtId="2" fontId="3" fillId="7" borderId="6" xfId="20" applyNumberFormat="1" applyFont="1" applyFill="1" applyBorder="1" applyAlignment="1" applyProtection="1">
      <alignment horizontal="center" vertical="center"/>
      <protection hidden="1"/>
    </xf>
    <xf numFmtId="2" fontId="2" fillId="4" borderId="4" xfId="20" applyNumberFormat="1" applyFont="1" applyFill="1" applyBorder="1" applyAlignment="1" applyProtection="1">
      <alignment horizontal="center" vertical="center"/>
      <protection hidden="1"/>
    </xf>
    <xf numFmtId="2" fontId="2" fillId="4" borderId="6" xfId="2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3" fontId="3" fillId="6" borderId="4" xfId="2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4" fontId="3" fillId="7" borderId="4" xfId="20" applyNumberFormat="1" applyFont="1" applyFill="1" applyBorder="1" applyAlignment="1" applyProtection="1">
      <alignment horizontal="right" vertical="top"/>
      <protection hidden="1"/>
    </xf>
    <xf numFmtId="4" fontId="3" fillId="7" borderId="5" xfId="20" applyNumberFormat="1" applyFont="1" applyFill="1" applyBorder="1" applyAlignment="1" applyProtection="1">
      <alignment horizontal="right" vertical="top"/>
      <protection hidden="1"/>
    </xf>
    <xf numFmtId="4" fontId="3" fillId="7" borderId="6" xfId="20" applyNumberFormat="1" applyFont="1" applyFill="1" applyBorder="1" applyAlignment="1" applyProtection="1">
      <alignment horizontal="right" vertical="top"/>
      <protection hidden="1"/>
    </xf>
    <xf numFmtId="0" fontId="3" fillId="7" borderId="1" xfId="0" applyFont="1" applyFill="1" applyBorder="1" applyAlignment="1" applyProtection="1">
      <alignment horizontal="right" vertical="top"/>
      <protection hidden="1"/>
    </xf>
    <xf numFmtId="0" fontId="3" fillId="7" borderId="27" xfId="0" applyFont="1" applyFill="1" applyBorder="1" applyAlignment="1" applyProtection="1">
      <alignment horizontal="right" vertical="top"/>
      <protection hidden="1"/>
    </xf>
    <xf numFmtId="0" fontId="2" fillId="3" borderId="38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 applyProtection="1">
      <alignment horizontal="center" vertical="top"/>
      <protection hidden="1"/>
    </xf>
    <xf numFmtId="0" fontId="2" fillId="3" borderId="13" xfId="0" applyFont="1" applyFill="1" applyBorder="1" applyAlignment="1" applyProtection="1">
      <alignment horizontal="left" vertical="top" wrapText="1"/>
      <protection hidden="1"/>
    </xf>
    <xf numFmtId="4" fontId="2" fillId="0" borderId="25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3" fillId="7" borderId="4" xfId="20" applyNumberFormat="1" applyFont="1" applyFill="1" applyBorder="1" applyAlignment="1" applyProtection="1">
      <alignment horizontal="center" vertical="top"/>
      <protection hidden="1"/>
    </xf>
    <xf numFmtId="4" fontId="3" fillId="7" borderId="6" xfId="20" applyNumberFormat="1" applyFont="1" applyFill="1" applyBorder="1" applyAlignment="1" applyProtection="1">
      <alignment horizontal="center" vertical="top"/>
      <protection hidden="1"/>
    </xf>
    <xf numFmtId="3" fontId="2" fillId="4" borderId="38" xfId="20" applyNumberFormat="1" applyFont="1" applyFill="1" applyBorder="1" applyAlignment="1" applyProtection="1">
      <alignment horizontal="center" vertical="center"/>
      <protection hidden="1"/>
    </xf>
    <xf numFmtId="3" fontId="3" fillId="6" borderId="38" xfId="2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3" fontId="3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3" fontId="3" fillId="7" borderId="5" xfId="0" applyNumberFormat="1" applyFont="1" applyFill="1" applyBorder="1" applyAlignment="1" applyProtection="1">
      <alignment horizontal="right" vertical="top"/>
      <protection hidden="1"/>
    </xf>
    <xf numFmtId="3" fontId="3" fillId="7" borderId="6" xfId="0" applyNumberFormat="1" applyFont="1" applyFill="1" applyBorder="1" applyAlignment="1" applyProtection="1">
      <alignment horizontal="right" vertical="top"/>
      <protection hidden="1"/>
    </xf>
    <xf numFmtId="3" fontId="2" fillId="3" borderId="13" xfId="0" applyNumberFormat="1" applyFont="1" applyFill="1" applyBorder="1" applyAlignment="1" applyProtection="1">
      <alignment horizontal="left" vertical="top" wrapText="1"/>
      <protection hidden="1"/>
    </xf>
    <xf numFmtId="0" fontId="2" fillId="3" borderId="25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top" wrapText="1"/>
    </xf>
    <xf numFmtId="0" fontId="13" fillId="0" borderId="20" xfId="0" applyFont="1" applyBorder="1" applyAlignment="1" applyProtection="1">
      <alignment horizontal="center" vertical="top"/>
      <protection hidden="1"/>
    </xf>
    <xf numFmtId="0" fontId="13" fillId="0" borderId="21" xfId="0" applyFont="1" applyBorder="1" applyAlignment="1" applyProtection="1">
      <alignment horizontal="center" vertical="top"/>
      <protection hidden="1"/>
    </xf>
    <xf numFmtId="0" fontId="13" fillId="0" borderId="22" xfId="0" applyFont="1" applyBorder="1" applyAlignment="1" applyProtection="1">
      <alignment horizontal="center" vertical="top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13" fillId="0" borderId="5" xfId="0" applyFont="1" applyBorder="1" applyAlignment="1" applyProtection="1">
      <alignment horizontal="left" vertical="center" wrapText="1"/>
      <protection hidden="1"/>
    </xf>
    <xf numFmtId="0" fontId="13" fillId="0" borderId="6" xfId="0" applyFont="1" applyBorder="1" applyAlignment="1" applyProtection="1">
      <alignment horizontal="left" vertical="center" wrapText="1"/>
      <protection hidden="1"/>
    </xf>
    <xf numFmtId="3" fontId="13" fillId="0" borderId="4" xfId="0" applyNumberFormat="1" applyFont="1" applyBorder="1" applyAlignment="1" applyProtection="1">
      <alignment horizontal="center" vertical="center"/>
      <protection hidden="1"/>
    </xf>
    <xf numFmtId="3" fontId="13" fillId="0" borderId="5" xfId="0" applyNumberFormat="1" applyFont="1" applyBorder="1" applyAlignment="1" applyProtection="1">
      <alignment horizontal="center" vertical="center"/>
      <protection hidden="1"/>
    </xf>
    <xf numFmtId="3" fontId="13" fillId="0" borderId="6" xfId="0" applyNumberFormat="1" applyFont="1" applyBorder="1" applyAlignment="1" applyProtection="1">
      <alignment horizontal="center" vertical="center"/>
      <protection hidden="1"/>
    </xf>
    <xf numFmtId="3" fontId="13" fillId="0" borderId="4" xfId="20" applyNumberFormat="1" applyFont="1" applyFill="1" applyBorder="1" applyAlignment="1" applyProtection="1">
      <alignment horizontal="center" vertical="center"/>
      <protection hidden="1"/>
    </xf>
    <xf numFmtId="3" fontId="13" fillId="0" borderId="5" xfId="20" applyNumberFormat="1" applyFont="1" applyFill="1" applyBorder="1" applyAlignment="1" applyProtection="1">
      <alignment horizontal="center" vertical="center"/>
      <protection hidden="1"/>
    </xf>
    <xf numFmtId="3" fontId="13" fillId="0" borderId="6" xfId="20" applyNumberFormat="1" applyFont="1" applyFill="1" applyBorder="1" applyAlignment="1" applyProtection="1">
      <alignment horizontal="center" vertical="center"/>
      <protection hidden="1"/>
    </xf>
    <xf numFmtId="3" fontId="13" fillId="0" borderId="18" xfId="20" applyNumberFormat="1" applyFont="1" applyFill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 wrapText="1"/>
      <protection hidden="1"/>
    </xf>
    <xf numFmtId="0" fontId="12" fillId="6" borderId="25" xfId="0" applyFont="1" applyFill="1" applyBorder="1" applyAlignment="1" applyProtection="1">
      <alignment horizontal="left" vertical="center" wrapText="1"/>
      <protection hidden="1"/>
    </xf>
    <xf numFmtId="0" fontId="12" fillId="6" borderId="13" xfId="0" applyFont="1" applyFill="1" applyBorder="1" applyAlignment="1" applyProtection="1">
      <alignment horizontal="left" vertical="center" wrapText="1"/>
      <protection hidden="1"/>
    </xf>
    <xf numFmtId="0" fontId="12" fillId="6" borderId="26" xfId="0" applyFont="1" applyFill="1" applyBorder="1" applyAlignment="1" applyProtection="1">
      <alignment horizontal="left" vertical="center" wrapText="1"/>
      <protection hidden="1"/>
    </xf>
    <xf numFmtId="0" fontId="13" fillId="0" borderId="5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 vertical="center"/>
      <protection hidden="1"/>
    </xf>
    <xf numFmtId="0" fontId="3" fillId="4" borderId="52" xfId="0" applyFont="1" applyFill="1" applyBorder="1" applyAlignment="1" applyProtection="1">
      <alignment horizontal="left" vertical="center"/>
      <protection hidden="1"/>
    </xf>
    <xf numFmtId="0" fontId="3" fillId="4" borderId="53" xfId="0" applyFont="1" applyFill="1" applyBorder="1" applyAlignment="1" applyProtection="1">
      <alignment horizontal="left" vertical="center"/>
      <protection hidden="1"/>
    </xf>
    <xf numFmtId="0" fontId="3" fillId="4" borderId="54" xfId="0" applyFont="1" applyFill="1" applyBorder="1" applyAlignment="1" applyProtection="1">
      <alignment horizontal="left" vertical="center"/>
      <protection hidden="1"/>
    </xf>
    <xf numFmtId="0" fontId="2" fillId="3" borderId="26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29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4" fontId="3" fillId="7" borderId="5" xfId="20" applyNumberFormat="1" applyFont="1" applyFill="1" applyBorder="1" applyAlignment="1" applyProtection="1">
      <alignment horizontal="center" vertical="top"/>
      <protection hidden="1"/>
    </xf>
    <xf numFmtId="0" fontId="13" fillId="0" borderId="65" xfId="0" applyFont="1" applyBorder="1" applyAlignment="1" applyProtection="1">
      <alignment vertical="center" wrapText="1"/>
      <protection hidden="1"/>
    </xf>
    <xf numFmtId="0" fontId="13" fillId="0" borderId="53" xfId="0" applyFont="1" applyBorder="1" applyAlignment="1" applyProtection="1">
      <alignment vertical="center" wrapText="1"/>
      <protection hidden="1"/>
    </xf>
    <xf numFmtId="0" fontId="13" fillId="0" borderId="66" xfId="0" applyFont="1" applyBorder="1" applyAlignment="1" applyProtection="1">
      <alignment vertical="center" wrapText="1"/>
      <protection hidden="1"/>
    </xf>
    <xf numFmtId="0" fontId="13" fillId="0" borderId="65" xfId="0" applyFont="1" applyBorder="1" applyAlignment="1" applyProtection="1">
      <alignment vertical="center"/>
      <protection hidden="1"/>
    </xf>
    <xf numFmtId="0" fontId="13" fillId="0" borderId="66" xfId="0" applyFont="1" applyBorder="1" applyAlignment="1" applyProtection="1">
      <alignment vertical="center"/>
      <protection hidden="1"/>
    </xf>
    <xf numFmtId="189" fontId="2" fillId="4" borderId="38" xfId="0" applyNumberFormat="1" applyFont="1" applyFill="1" applyBorder="1" applyAlignment="1" applyProtection="1">
      <alignment horizontal="center" vertical="center" wrapText="1"/>
      <protection hidden="1"/>
    </xf>
    <xf numFmtId="189" fontId="2" fillId="4" borderId="5" xfId="0" applyNumberFormat="1" applyFont="1" applyFill="1" applyBorder="1" applyAlignment="1" applyProtection="1">
      <alignment horizontal="center" vertical="center" wrapText="1"/>
      <protection hidden="1"/>
    </xf>
    <xf numFmtId="189" fontId="2" fillId="4" borderId="39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38" xfId="20" applyNumberFormat="1" applyFont="1" applyFill="1" applyBorder="1" applyAlignment="1" applyProtection="1">
      <alignment horizontal="center" vertical="center"/>
      <protection hidden="1"/>
    </xf>
    <xf numFmtId="189" fontId="3" fillId="6" borderId="4" xfId="0" applyNumberFormat="1" applyFont="1" applyFill="1" applyBorder="1" applyAlignment="1" applyProtection="1">
      <alignment horizontal="center" vertical="center"/>
      <protection hidden="1"/>
    </xf>
    <xf numFmtId="189" fontId="3" fillId="6" borderId="5" xfId="0" applyNumberFormat="1" applyFont="1" applyFill="1" applyBorder="1" applyAlignment="1" applyProtection="1">
      <alignment horizontal="center" vertical="center"/>
      <protection hidden="1"/>
    </xf>
    <xf numFmtId="189" fontId="3" fillId="6" borderId="6" xfId="0" applyNumberFormat="1" applyFont="1" applyFill="1" applyBorder="1" applyAlignment="1" applyProtection="1">
      <alignment horizontal="center" vertical="center"/>
      <protection hidden="1"/>
    </xf>
    <xf numFmtId="2" fontId="12" fillId="4" borderId="47" xfId="20" applyNumberFormat="1" applyFont="1" applyFill="1" applyBorder="1" applyAlignment="1" applyProtection="1">
      <alignment horizontal="center" vertical="center"/>
      <protection hidden="1"/>
    </xf>
    <xf numFmtId="2" fontId="12" fillId="4" borderId="6" xfId="2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Border="1" applyAlignment="1" applyProtection="1">
      <alignment horizontal="center" vertical="center"/>
      <protection hidden="1"/>
    </xf>
    <xf numFmtId="3" fontId="13" fillId="0" borderId="17" xfId="0" applyNumberFormat="1" applyFont="1" applyBorder="1" applyAlignment="1" applyProtection="1">
      <alignment horizontal="center" vertical="center"/>
      <protection hidden="1"/>
    </xf>
    <xf numFmtId="2" fontId="13" fillId="0" borderId="47" xfId="20" applyNumberFormat="1" applyFont="1" applyFill="1" applyBorder="1" applyAlignment="1" applyProtection="1">
      <alignment horizontal="center" vertical="center"/>
      <protection hidden="1"/>
    </xf>
    <xf numFmtId="2" fontId="13" fillId="0" borderId="6" xfId="20" applyNumberFormat="1" applyFont="1" applyFill="1" applyBorder="1" applyAlignment="1" applyProtection="1">
      <alignment horizontal="center" vertical="center"/>
      <protection hidden="1"/>
    </xf>
    <xf numFmtId="3" fontId="3" fillId="6" borderId="18" xfId="20" applyNumberFormat="1" applyFont="1" applyFill="1" applyBorder="1" applyAlignment="1" applyProtection="1">
      <alignment horizontal="center" vertical="center"/>
      <protection hidden="1"/>
    </xf>
    <xf numFmtId="2" fontId="12" fillId="6" borderId="47" xfId="20" applyNumberFormat="1" applyFont="1" applyFill="1" applyBorder="1" applyAlignment="1" applyProtection="1">
      <alignment horizontal="center" vertical="center"/>
      <protection hidden="1"/>
    </xf>
    <xf numFmtId="2" fontId="12" fillId="6" borderId="6" xfId="20" applyNumberFormat="1" applyFont="1" applyFill="1" applyBorder="1" applyAlignment="1" applyProtection="1">
      <alignment horizontal="center" vertical="center"/>
      <protection hidden="1"/>
    </xf>
    <xf numFmtId="0" fontId="12" fillId="4" borderId="32" xfId="0" applyFont="1" applyFill="1" applyBorder="1" applyAlignment="1" applyProtection="1">
      <alignment horizontal="left" vertical="center" wrapText="1"/>
      <protection hidden="1"/>
    </xf>
    <xf numFmtId="0" fontId="12" fillId="4" borderId="33" xfId="0" applyFont="1" applyFill="1" applyBorder="1" applyAlignment="1" applyProtection="1">
      <alignment horizontal="left" vertical="center" wrapText="1"/>
      <protection hidden="1"/>
    </xf>
    <xf numFmtId="0" fontId="12" fillId="4" borderId="56" xfId="0" applyFont="1" applyFill="1" applyBorder="1" applyAlignment="1" applyProtection="1">
      <alignment horizontal="left" vertical="center" wrapText="1"/>
      <protection hidden="1"/>
    </xf>
    <xf numFmtId="3" fontId="13" fillId="0" borderId="25" xfId="20" applyNumberFormat="1" applyFont="1" applyFill="1" applyBorder="1" applyAlignment="1" applyProtection="1">
      <alignment horizontal="center" vertical="center"/>
      <protection hidden="1"/>
    </xf>
    <xf numFmtId="3" fontId="13" fillId="0" borderId="13" xfId="20" applyNumberFormat="1" applyFont="1" applyFill="1" applyBorder="1" applyAlignment="1" applyProtection="1">
      <alignment horizontal="center" vertical="center"/>
      <protection hidden="1"/>
    </xf>
    <xf numFmtId="3" fontId="13" fillId="0" borderId="45" xfId="0" applyNumberFormat="1" applyFont="1" applyBorder="1" applyAlignment="1" applyProtection="1">
      <alignment horizontal="center" vertical="center"/>
      <protection hidden="1"/>
    </xf>
    <xf numFmtId="3" fontId="13" fillId="0" borderId="46" xfId="0" applyNumberFormat="1" applyFont="1" applyBorder="1" applyAlignment="1" applyProtection="1">
      <alignment horizontal="center" vertical="center"/>
      <protection hidden="1"/>
    </xf>
    <xf numFmtId="3" fontId="13" fillId="0" borderId="4" xfId="0" applyNumberFormat="1" applyFont="1" applyBorder="1" applyAlignment="1" applyProtection="1">
      <alignment horizontal="center" vertical="center" wrapText="1"/>
      <protection hidden="1"/>
    </xf>
    <xf numFmtId="3" fontId="13" fillId="0" borderId="5" xfId="0" applyNumberFormat="1" applyFont="1" applyBorder="1" applyAlignment="1" applyProtection="1">
      <alignment horizontal="center" vertical="center" wrapText="1"/>
      <protection hidden="1"/>
    </xf>
    <xf numFmtId="3" fontId="13" fillId="0" borderId="6" xfId="0" applyNumberFormat="1" applyFont="1" applyBorder="1" applyAlignment="1" applyProtection="1">
      <alignment horizontal="center" vertical="center" wrapText="1"/>
      <protection hidden="1"/>
    </xf>
    <xf numFmtId="3" fontId="13" fillId="0" borderId="48" xfId="20" applyNumberFormat="1" applyFont="1" applyFill="1" applyBorder="1" applyAlignment="1" applyProtection="1">
      <alignment horizontal="center" vertical="center"/>
      <protection hidden="1"/>
    </xf>
    <xf numFmtId="3" fontId="13" fillId="0" borderId="49" xfId="20" applyNumberFormat="1" applyFont="1" applyFill="1" applyBorder="1" applyAlignment="1" applyProtection="1">
      <alignment horizontal="center" vertical="center"/>
      <protection hidden="1"/>
    </xf>
    <xf numFmtId="3" fontId="13" fillId="0" borderId="50" xfId="20" applyNumberFormat="1" applyFont="1" applyFill="1" applyBorder="1" applyAlignment="1" applyProtection="1">
      <alignment horizontal="center" vertical="center"/>
      <protection hidden="1"/>
    </xf>
    <xf numFmtId="3" fontId="13" fillId="0" borderId="49" xfId="0" applyNumberFormat="1" applyFont="1" applyBorder="1" applyAlignment="1" applyProtection="1">
      <alignment horizontal="center" vertical="center"/>
      <protection hidden="1"/>
    </xf>
    <xf numFmtId="3" fontId="13" fillId="0" borderId="50" xfId="0" applyNumberFormat="1" applyFont="1" applyBorder="1" applyAlignment="1" applyProtection="1">
      <alignment horizontal="center" vertical="center"/>
      <protection hidden="1"/>
    </xf>
    <xf numFmtId="3" fontId="13" fillId="0" borderId="4" xfId="20" applyNumberFormat="1" applyFont="1" applyFill="1" applyBorder="1" applyAlignment="1" applyProtection="1">
      <alignment horizontal="center" vertical="center" wrapText="1"/>
      <protection hidden="1"/>
    </xf>
    <xf numFmtId="3" fontId="13" fillId="0" borderId="5" xfId="20" applyNumberFormat="1" applyFont="1" applyFill="1" applyBorder="1" applyAlignment="1" applyProtection="1">
      <alignment horizontal="center" vertical="center" wrapText="1"/>
      <protection hidden="1"/>
    </xf>
    <xf numFmtId="3" fontId="13" fillId="0" borderId="6" xfId="20" applyNumberFormat="1" applyFont="1" applyFill="1" applyBorder="1" applyAlignment="1" applyProtection="1">
      <alignment horizontal="center" vertical="center" wrapText="1"/>
      <protection hidden="1"/>
    </xf>
    <xf numFmtId="3" fontId="13" fillId="0" borderId="60" xfId="20" applyNumberFormat="1" applyFont="1" applyFill="1" applyBorder="1" applyAlignment="1" applyProtection="1">
      <alignment horizontal="center" vertical="center" wrapText="1"/>
      <protection hidden="1"/>
    </xf>
    <xf numFmtId="3" fontId="13" fillId="0" borderId="49" xfId="20" applyNumberFormat="1" applyFont="1" applyFill="1" applyBorder="1" applyAlignment="1" applyProtection="1">
      <alignment horizontal="center" vertical="center" wrapText="1"/>
      <protection hidden="1"/>
    </xf>
    <xf numFmtId="3" fontId="13" fillId="0" borderId="50" xfId="20" applyNumberFormat="1" applyFont="1" applyFill="1" applyBorder="1" applyAlignment="1" applyProtection="1">
      <alignment horizontal="center" vertical="center" wrapText="1"/>
      <protection hidden="1"/>
    </xf>
    <xf numFmtId="3" fontId="13" fillId="0" borderId="48" xfId="0" applyNumberFormat="1" applyFont="1" applyBorder="1" applyAlignment="1" applyProtection="1">
      <alignment horizontal="center" vertical="center" wrapText="1"/>
      <protection hidden="1"/>
    </xf>
    <xf numFmtId="3" fontId="13" fillId="0" borderId="50" xfId="0" applyNumberFormat="1" applyFont="1" applyBorder="1" applyAlignment="1" applyProtection="1">
      <alignment horizontal="center" vertical="center" wrapText="1"/>
      <protection hidden="1"/>
    </xf>
    <xf numFmtId="3" fontId="13" fillId="0" borderId="60" xfId="20" applyNumberFormat="1" applyFont="1" applyFill="1" applyBorder="1" applyAlignment="1" applyProtection="1">
      <alignment horizontal="center" vertical="center"/>
      <protection hidden="1"/>
    </xf>
    <xf numFmtId="3" fontId="13" fillId="0" borderId="48" xfId="0" applyNumberFormat="1" applyFont="1" applyBorder="1" applyAlignment="1" applyProtection="1">
      <alignment horizontal="center" vertical="center"/>
      <protection hidden="1"/>
    </xf>
    <xf numFmtId="3" fontId="12" fillId="4" borderId="5" xfId="0" applyNumberFormat="1" applyFont="1" applyFill="1" applyBorder="1" applyAlignment="1" applyProtection="1">
      <alignment horizontal="center" vertical="center" wrapText="1"/>
      <protection hidden="1"/>
    </xf>
    <xf numFmtId="3" fontId="12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12" fillId="4" borderId="4" xfId="20" applyNumberFormat="1" applyFont="1" applyFill="1" applyBorder="1" applyAlignment="1" applyProtection="1">
      <alignment horizontal="center" vertical="center"/>
      <protection hidden="1"/>
    </xf>
    <xf numFmtId="3" fontId="12" fillId="4" borderId="5" xfId="20" applyNumberFormat="1" applyFont="1" applyFill="1" applyBorder="1" applyAlignment="1" applyProtection="1">
      <alignment horizontal="center" vertical="center"/>
      <protection hidden="1"/>
    </xf>
    <xf numFmtId="3" fontId="12" fillId="4" borderId="6" xfId="20" applyNumberFormat="1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left" vertical="center" wrapText="1"/>
      <protection hidden="1"/>
    </xf>
    <xf numFmtId="0" fontId="2" fillId="3" borderId="20" xfId="0" applyFont="1" applyFill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left" vertical="top"/>
      <protection hidden="1"/>
    </xf>
    <xf numFmtId="3" fontId="13" fillId="0" borderId="2" xfId="0" applyNumberFormat="1" applyFont="1" applyBorder="1" applyAlignment="1" applyProtection="1">
      <alignment horizontal="center" vertical="center"/>
      <protection hidden="1"/>
    </xf>
    <xf numFmtId="3" fontId="13" fillId="0" borderId="2" xfId="20" applyNumberFormat="1" applyFont="1" applyFill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vertical="center" wrapText="1"/>
      <protection hidden="1"/>
    </xf>
    <xf numFmtId="0" fontId="13" fillId="0" borderId="36" xfId="0" applyFont="1" applyBorder="1" applyAlignment="1" applyProtection="1">
      <alignment vertical="center" wrapText="1"/>
      <protection hidden="1"/>
    </xf>
    <xf numFmtId="0" fontId="13" fillId="0" borderId="37" xfId="0" applyFont="1" applyBorder="1" applyAlignment="1" applyProtection="1">
      <alignment vertical="center" wrapText="1"/>
      <protection hidden="1"/>
    </xf>
    <xf numFmtId="0" fontId="13" fillId="0" borderId="4" xfId="0" applyFont="1" applyBorder="1" applyAlignment="1" applyProtection="1">
      <alignment horizontal="left" vertical="top" wrapText="1"/>
      <protection hidden="1"/>
    </xf>
    <xf numFmtId="0" fontId="13" fillId="0" borderId="5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3" fontId="13" fillId="0" borderId="12" xfId="0" applyNumberFormat="1" applyFont="1" applyBorder="1" applyAlignment="1" applyProtection="1">
      <alignment horizontal="center" vertical="center"/>
      <protection hidden="1"/>
    </xf>
    <xf numFmtId="2" fontId="13" fillId="0" borderId="2" xfId="20" applyNumberFormat="1" applyFont="1" applyFill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3" fontId="13" fillId="0" borderId="2" xfId="0" applyNumberFormat="1" applyFont="1" applyBorder="1" applyAlignment="1" applyProtection="1">
      <alignment horizontal="center" vertical="center" wrapText="1"/>
      <protection hidden="1"/>
    </xf>
    <xf numFmtId="3" fontId="13" fillId="0" borderId="64" xfId="20" applyNumberFormat="1" applyFont="1" applyFill="1" applyBorder="1" applyAlignment="1" applyProtection="1">
      <alignment horizontal="center" vertical="center"/>
      <protection hidden="1"/>
    </xf>
    <xf numFmtId="3" fontId="13" fillId="0" borderId="19" xfId="0" applyNumberFormat="1" applyFont="1" applyBorder="1" applyAlignment="1" applyProtection="1">
      <alignment horizontal="center" vertical="center"/>
      <protection hidden="1"/>
    </xf>
    <xf numFmtId="3" fontId="3" fillId="6" borderId="40" xfId="20" applyNumberFormat="1" applyFont="1" applyFill="1" applyBorder="1" applyAlignment="1" applyProtection="1">
      <alignment horizontal="center" vertical="center"/>
      <protection hidden="1"/>
    </xf>
    <xf numFmtId="3" fontId="3" fillId="4" borderId="40" xfId="20" applyNumberFormat="1" applyFont="1" applyFill="1" applyBorder="1" applyAlignment="1" applyProtection="1">
      <alignment horizontal="center" vertical="center"/>
      <protection hidden="1"/>
    </xf>
    <xf numFmtId="3" fontId="12" fillId="4" borderId="15" xfId="20" applyNumberFormat="1" applyFont="1" applyFill="1" applyBorder="1" applyAlignment="1" applyProtection="1">
      <alignment horizontal="center" vertical="center"/>
      <protection hidden="1"/>
    </xf>
    <xf numFmtId="3" fontId="12" fillId="4" borderId="1" xfId="20" applyNumberFormat="1" applyFont="1" applyFill="1" applyBorder="1" applyAlignment="1" applyProtection="1">
      <alignment horizontal="center" vertical="center"/>
      <protection hidden="1"/>
    </xf>
    <xf numFmtId="3" fontId="12" fillId="4" borderId="57" xfId="20" applyNumberFormat="1" applyFont="1" applyFill="1" applyBorder="1" applyAlignment="1" applyProtection="1">
      <alignment horizontal="center" vertical="center"/>
      <protection hidden="1"/>
    </xf>
    <xf numFmtId="3" fontId="12" fillId="4" borderId="55" xfId="0" applyNumberFormat="1" applyFont="1" applyFill="1" applyBorder="1" applyAlignment="1" applyProtection="1">
      <alignment horizontal="center" vertical="center"/>
      <protection hidden="1"/>
    </xf>
    <xf numFmtId="3" fontId="12" fillId="4" borderId="44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27" xfId="0" applyFont="1" applyBorder="1" applyAlignment="1" applyProtection="1">
      <alignment horizontal="left" vertical="center" wrapText="1"/>
      <protection hidden="1"/>
    </xf>
    <xf numFmtId="2" fontId="2" fillId="4" borderId="47" xfId="20" applyNumberFormat="1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26" xfId="0" applyFont="1" applyFill="1" applyBorder="1" applyAlignment="1" applyProtection="1">
      <alignment horizontal="left" vertical="top" wrapText="1"/>
      <protection locked="0"/>
    </xf>
    <xf numFmtId="189" fontId="13" fillId="0" borderId="4" xfId="0" applyNumberFormat="1" applyFont="1" applyBorder="1" applyAlignment="1" applyProtection="1">
      <alignment horizontal="center" vertical="center"/>
      <protection hidden="1"/>
    </xf>
    <xf numFmtId="189" fontId="13" fillId="0" borderId="5" xfId="0" applyNumberFormat="1" applyFont="1" applyBorder="1" applyAlignment="1" applyProtection="1">
      <alignment horizontal="center" vertical="center"/>
      <protection hidden="1"/>
    </xf>
    <xf numFmtId="189" fontId="13" fillId="0" borderId="6" xfId="0" applyNumberFormat="1" applyFont="1" applyBorder="1" applyAlignment="1" applyProtection="1">
      <alignment horizontal="center" vertical="center"/>
      <protection hidden="1"/>
    </xf>
    <xf numFmtId="189" fontId="13" fillId="0" borderId="4" xfId="0" applyNumberFormat="1" applyFont="1" applyBorder="1" applyAlignment="1" applyProtection="1">
      <alignment horizontal="center" vertical="center" wrapText="1"/>
      <protection hidden="1"/>
    </xf>
    <xf numFmtId="189" fontId="13" fillId="0" borderId="5" xfId="0" applyNumberFormat="1" applyFont="1" applyBorder="1" applyAlignment="1" applyProtection="1">
      <alignment horizontal="center" vertical="center" wrapText="1"/>
      <protection hidden="1"/>
    </xf>
    <xf numFmtId="189" fontId="13" fillId="0" borderId="6" xfId="0" applyNumberFormat="1" applyFont="1" applyBorder="1" applyAlignment="1" applyProtection="1">
      <alignment horizontal="center" vertical="center" wrapText="1"/>
      <protection hidden="1"/>
    </xf>
    <xf numFmtId="189" fontId="13" fillId="0" borderId="2" xfId="0" applyNumberFormat="1" applyFont="1" applyBorder="1" applyAlignment="1" applyProtection="1">
      <alignment horizontal="center" vertical="center"/>
      <protection hidden="1"/>
    </xf>
    <xf numFmtId="189" fontId="13" fillId="0" borderId="2" xfId="0" applyNumberFormat="1" applyFont="1" applyBorder="1" applyAlignment="1" applyProtection="1">
      <alignment horizontal="center" vertical="center" wrapText="1"/>
      <protection hidden="1"/>
    </xf>
    <xf numFmtId="189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189" fontId="3" fillId="6" borderId="6" xfId="0" applyNumberFormat="1" applyFont="1" applyFill="1" applyBorder="1" applyAlignment="1" applyProtection="1">
      <alignment horizontal="center" vertical="center" wrapText="1"/>
      <protection hidden="1"/>
    </xf>
    <xf numFmtId="189" fontId="3" fillId="4" borderId="5" xfId="0" applyNumberFormat="1" applyFont="1" applyFill="1" applyBorder="1" applyAlignment="1" applyProtection="1">
      <alignment horizontal="center" vertical="center" wrapText="1"/>
      <protection hidden="1"/>
    </xf>
    <xf numFmtId="189" fontId="3" fillId="4" borderId="6" xfId="0" applyNumberFormat="1" applyFont="1" applyFill="1" applyBorder="1" applyAlignment="1" applyProtection="1">
      <alignment horizontal="center" vertical="center" wrapText="1"/>
      <protection hidden="1"/>
    </xf>
    <xf numFmtId="189" fontId="12" fillId="4" borderId="5" xfId="0" applyNumberFormat="1" applyFont="1" applyFill="1" applyBorder="1" applyAlignment="1" applyProtection="1">
      <alignment horizontal="center" vertical="center" wrapText="1"/>
      <protection hidden="1"/>
    </xf>
    <xf numFmtId="189" fontId="12" fillId="4" borderId="6" xfId="0" applyNumberFormat="1" applyFont="1" applyFill="1" applyBorder="1" applyAlignment="1" applyProtection="1">
      <alignment horizontal="center" vertical="center" wrapText="1"/>
      <protection hidden="1"/>
    </xf>
    <xf numFmtId="189" fontId="2" fillId="0" borderId="6" xfId="0" applyNumberFormat="1" applyFont="1" applyBorder="1" applyAlignment="1" applyProtection="1">
      <alignment horizontal="center" vertical="center" wrapText="1"/>
      <protection hidden="1"/>
    </xf>
    <xf numFmtId="189" fontId="2" fillId="0" borderId="4" xfId="0" applyNumberFormat="1" applyFont="1" applyBorder="1" applyAlignment="1" applyProtection="1">
      <alignment horizontal="center" vertical="center" wrapText="1"/>
      <protection hidden="1"/>
    </xf>
    <xf numFmtId="2" fontId="13" fillId="4" borderId="47" xfId="20" applyNumberFormat="1" applyFont="1" applyFill="1" applyBorder="1" applyAlignment="1" applyProtection="1">
      <alignment horizontal="center" vertical="center"/>
      <protection hidden="1"/>
    </xf>
    <xf numFmtId="2" fontId="13" fillId="4" borderId="6" xfId="20" applyNumberFormat="1" applyFont="1" applyFill="1" applyBorder="1" applyAlignment="1" applyProtection="1">
      <alignment horizontal="center" vertical="center"/>
      <protection hidden="1"/>
    </xf>
    <xf numFmtId="1" fontId="2" fillId="4" borderId="2" xfId="20" applyNumberFormat="1" applyFont="1" applyFill="1" applyBorder="1" applyAlignment="1" applyProtection="1">
      <alignment horizontal="center" vertical="center" wrapText="1"/>
      <protection hidden="1"/>
    </xf>
    <xf numFmtId="3" fontId="3" fillId="3" borderId="2" xfId="20" applyNumberFormat="1" applyFont="1" applyFill="1" applyBorder="1" applyAlignment="1" applyProtection="1">
      <alignment horizontal="center" vertical="center"/>
      <protection hidden="1"/>
    </xf>
    <xf numFmtId="3" fontId="3" fillId="3" borderId="12" xfId="0" applyNumberFormat="1" applyFont="1" applyFill="1" applyBorder="1" applyAlignment="1" applyProtection="1">
      <alignment horizontal="center" vertical="center"/>
      <protection hidden="1"/>
    </xf>
    <xf numFmtId="2" fontId="2" fillId="0" borderId="6" xfId="20" applyNumberFormat="1" applyFont="1" applyFill="1" applyBorder="1" applyAlignment="1" applyProtection="1" quotePrefix="1">
      <alignment horizontal="center" vertical="center"/>
      <protection hidden="1"/>
    </xf>
    <xf numFmtId="0" fontId="13" fillId="3" borderId="2" xfId="0" applyFont="1" applyFill="1" applyBorder="1" applyAlignment="1" applyProtection="1">
      <alignment horizontal="left" vertical="top" wrapText="1"/>
      <protection hidden="1"/>
    </xf>
    <xf numFmtId="190" fontId="3" fillId="0" borderId="2" xfId="0" applyNumberFormat="1" applyFont="1" applyBorder="1" applyAlignment="1" applyProtection="1">
      <alignment horizontal="center" vertical="center"/>
      <protection hidden="1"/>
    </xf>
    <xf numFmtId="2" fontId="3" fillId="4" borderId="6" xfId="20" applyNumberFormat="1" applyFont="1" applyFill="1" applyBorder="1" applyAlignment="1" applyProtection="1" quotePrefix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left" vertical="center" wrapText="1"/>
      <protection hidden="1"/>
    </xf>
    <xf numFmtId="0" fontId="13" fillId="3" borderId="5" xfId="0" applyFont="1" applyFill="1" applyBorder="1" applyAlignment="1" applyProtection="1">
      <alignment horizontal="left" vertical="center" wrapText="1"/>
      <protection hidden="1"/>
    </xf>
    <xf numFmtId="0" fontId="13" fillId="3" borderId="6" xfId="0" applyFont="1" applyFill="1" applyBorder="1" applyAlignment="1" applyProtection="1">
      <alignment horizontal="left" vertical="center" wrapText="1"/>
      <protection hidden="1"/>
    </xf>
    <xf numFmtId="0" fontId="13" fillId="3" borderId="2" xfId="0" applyFont="1" applyFill="1" applyBorder="1" applyAlignment="1" applyProtection="1">
      <alignment horizontal="left" vertical="top"/>
      <protection hidden="1"/>
    </xf>
    <xf numFmtId="0" fontId="13" fillId="3" borderId="20" xfId="0" applyFont="1" applyFill="1" applyBorder="1" applyAlignment="1" applyProtection="1">
      <alignment horizontal="center" vertical="top"/>
      <protection hidden="1"/>
    </xf>
    <xf numFmtId="0" fontId="13" fillId="3" borderId="21" xfId="0" applyFont="1" applyFill="1" applyBorder="1" applyAlignment="1" applyProtection="1">
      <alignment horizontal="center" vertical="top"/>
      <protection hidden="1"/>
    </xf>
    <xf numFmtId="0" fontId="13" fillId="3" borderId="22" xfId="0" applyFont="1" applyFill="1" applyBorder="1" applyAlignment="1" applyProtection="1">
      <alignment horizontal="center" vertical="top"/>
      <protection hidden="1"/>
    </xf>
    <xf numFmtId="0" fontId="13" fillId="3" borderId="4" xfId="0" applyFont="1" applyFill="1" applyBorder="1" applyAlignment="1" applyProtection="1">
      <alignment horizontal="left" vertical="top" wrapText="1"/>
      <protection hidden="1"/>
    </xf>
    <xf numFmtId="0" fontId="13" fillId="3" borderId="5" xfId="0" applyFont="1" applyFill="1" applyBorder="1" applyAlignment="1" applyProtection="1">
      <alignment horizontal="left" vertical="top" wrapText="1"/>
      <protection hidden="1"/>
    </xf>
    <xf numFmtId="0" fontId="13" fillId="3" borderId="6" xfId="0" applyFont="1" applyFill="1" applyBorder="1" applyAlignment="1" applyProtection="1">
      <alignment horizontal="left" vertical="top" wrapText="1"/>
      <protection hidden="1"/>
    </xf>
    <xf numFmtId="0" fontId="13" fillId="3" borderId="25" xfId="0" applyFont="1" applyFill="1" applyBorder="1" applyAlignment="1" applyProtection="1">
      <alignment horizontal="center" vertical="center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13" fillId="3" borderId="15" xfId="0" applyFont="1" applyFill="1" applyBorder="1" applyAlignment="1" applyProtection="1">
      <alignment horizontal="center" vertical="center"/>
      <protection hidden="1"/>
    </xf>
    <xf numFmtId="0" fontId="2" fillId="3" borderId="51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3" fontId="2" fillId="3" borderId="13" xfId="0" applyNumberFormat="1" applyFont="1" applyFill="1" applyBorder="1" applyAlignment="1" applyProtection="1">
      <alignment horizontal="left" vertical="top" wrapText="1"/>
      <protection locked="0"/>
    </xf>
    <xf numFmtId="4" fontId="11" fillId="3" borderId="67" xfId="20" applyNumberFormat="1" applyFont="1" applyFill="1" applyBorder="1" applyAlignment="1" applyProtection="1">
      <alignment horizontal="center" vertical="center"/>
      <protection hidden="1"/>
    </xf>
    <xf numFmtId="4" fontId="11" fillId="3" borderId="68" xfId="20" applyNumberFormat="1" applyFont="1" applyFill="1" applyBorder="1" applyAlignment="1" applyProtection="1">
      <alignment horizontal="center" vertical="center"/>
      <protection hidden="1"/>
    </xf>
    <xf numFmtId="4" fontId="11" fillId="3" borderId="69" xfId="20" applyNumberFormat="1" applyFont="1" applyFill="1" applyBorder="1" applyAlignment="1" applyProtection="1">
      <alignment horizontal="center" vertical="center"/>
      <protection hidden="1"/>
    </xf>
    <xf numFmtId="4" fontId="11" fillId="3" borderId="70" xfId="20" applyNumberFormat="1" applyFont="1" applyFill="1" applyBorder="1" applyAlignment="1" applyProtection="1">
      <alignment horizontal="center" vertical="center"/>
      <protection hidden="1"/>
    </xf>
    <xf numFmtId="4" fontId="11" fillId="3" borderId="0" xfId="20" applyNumberFormat="1" applyFont="1" applyFill="1" applyBorder="1" applyAlignment="1" applyProtection="1">
      <alignment horizontal="center" vertical="center"/>
      <protection hidden="1"/>
    </xf>
    <xf numFmtId="4" fontId="11" fillId="3" borderId="71" xfId="20" applyNumberFormat="1" applyFont="1" applyFill="1" applyBorder="1" applyAlignment="1" applyProtection="1">
      <alignment horizontal="center" vertical="center"/>
      <protection hidden="1"/>
    </xf>
    <xf numFmtId="4" fontId="11" fillId="3" borderId="72" xfId="20" applyNumberFormat="1" applyFont="1" applyFill="1" applyBorder="1" applyAlignment="1" applyProtection="1">
      <alignment horizontal="center" vertical="center"/>
      <protection hidden="1"/>
    </xf>
    <xf numFmtId="4" fontId="11" fillId="3" borderId="73" xfId="20" applyNumberFormat="1" applyFont="1" applyFill="1" applyBorder="1" applyAlignment="1" applyProtection="1">
      <alignment horizontal="center" vertical="center"/>
      <protection hidden="1"/>
    </xf>
    <xf numFmtId="4" fontId="11" fillId="3" borderId="74" xfId="20" applyNumberFormat="1" applyFont="1" applyFill="1" applyBorder="1" applyAlignment="1" applyProtection="1">
      <alignment horizontal="center" vertical="center"/>
      <protection hidden="1"/>
    </xf>
    <xf numFmtId="3" fontId="3" fillId="0" borderId="2" xfId="0" applyNumberFormat="1" applyFont="1" applyBorder="1" applyAlignment="1" applyProtection="1">
      <alignment horizontal="center" vertical="center"/>
      <protection hidden="1"/>
    </xf>
    <xf numFmtId="3" fontId="3" fillId="0" borderId="12" xfId="0" applyNumberFormat="1" applyFont="1" applyBorder="1" applyAlignment="1" applyProtection="1">
      <alignment horizontal="center" vertical="center"/>
      <protection hidden="1"/>
    </xf>
    <xf numFmtId="2" fontId="12" fillId="6" borderId="2" xfId="20" applyNumberFormat="1" applyFont="1" applyFill="1" applyBorder="1" applyAlignment="1" applyProtection="1">
      <alignment horizontal="center" vertical="center"/>
      <protection hidden="1"/>
    </xf>
    <xf numFmtId="2" fontId="12" fillId="4" borderId="2" xfId="20" applyNumberFormat="1" applyFont="1" applyFill="1" applyBorder="1" applyAlignment="1" applyProtection="1">
      <alignment horizontal="center"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0" borderId="6" xfId="0" applyNumberFormat="1" applyFont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4" fontId="3" fillId="7" borderId="4" xfId="20" applyNumberFormat="1" applyFont="1" applyFill="1" applyBorder="1" applyAlignment="1" applyProtection="1">
      <alignment horizontal="center" vertical="center"/>
      <protection hidden="1"/>
    </xf>
    <xf numFmtId="4" fontId="3" fillId="7" borderId="5" xfId="20" applyNumberFormat="1" applyFont="1" applyFill="1" applyBorder="1" applyAlignment="1" applyProtection="1">
      <alignment horizontal="center" vertical="center"/>
      <protection hidden="1"/>
    </xf>
    <xf numFmtId="4" fontId="3" fillId="7" borderId="6" xfId="20" applyNumberFormat="1" applyFont="1" applyFill="1" applyBorder="1" applyAlignment="1" applyProtection="1">
      <alignment horizontal="center" vertical="center"/>
      <protection hidden="1"/>
    </xf>
    <xf numFmtId="2" fontId="13" fillId="4" borderId="2" xfId="20" applyNumberFormat="1" applyFont="1" applyFill="1" applyBorder="1" applyAlignment="1" applyProtection="1">
      <alignment horizontal="center" vertical="center"/>
      <protection hidden="1"/>
    </xf>
    <xf numFmtId="2" fontId="13" fillId="0" borderId="5" xfId="20" applyNumberFormat="1" applyFont="1" applyFill="1" applyBorder="1" applyAlignment="1" applyProtection="1">
      <alignment horizontal="center" vertical="center"/>
      <protection hidden="1"/>
    </xf>
    <xf numFmtId="3" fontId="3" fillId="0" borderId="5" xfId="0" applyNumberFormat="1" applyFont="1" applyBorder="1" applyAlignment="1" applyProtection="1">
      <alignment horizontal="center" vertical="center" wrapText="1"/>
      <protection hidden="1"/>
    </xf>
    <xf numFmtId="3" fontId="3" fillId="0" borderId="6" xfId="0" applyNumberFormat="1" applyFont="1" applyBorder="1" applyAlignment="1" applyProtection="1">
      <alignment horizontal="center" vertical="center" wrapText="1"/>
      <protection hidden="1"/>
    </xf>
    <xf numFmtId="3" fontId="3" fillId="0" borderId="4" xfId="0" applyNumberFormat="1" applyFont="1" applyBorder="1" applyAlignment="1" applyProtection="1">
      <alignment horizontal="center" vertical="center"/>
      <protection hidden="1"/>
    </xf>
    <xf numFmtId="3" fontId="3" fillId="0" borderId="5" xfId="0" applyNumberFormat="1" applyFont="1" applyBorder="1" applyAlignment="1" applyProtection="1">
      <alignment horizontal="center" vertical="center"/>
      <protection hidden="1"/>
    </xf>
    <xf numFmtId="3" fontId="3" fillId="0" borderId="6" xfId="0" applyNumberFormat="1" applyFont="1" applyBorder="1" applyAlignment="1" applyProtection="1">
      <alignment horizontal="center" vertical="center"/>
      <protection hidden="1"/>
    </xf>
    <xf numFmtId="3" fontId="3" fillId="0" borderId="43" xfId="0" applyNumberFormat="1" applyFont="1" applyBorder="1" applyAlignment="1" applyProtection="1">
      <alignment horizontal="center" vertical="center"/>
      <protection hidden="1"/>
    </xf>
    <xf numFmtId="3" fontId="3" fillId="0" borderId="44" xfId="0" applyNumberFormat="1" applyFont="1" applyBorder="1" applyAlignment="1" applyProtection="1">
      <alignment horizontal="center" vertical="center"/>
      <protection hidden="1"/>
    </xf>
    <xf numFmtId="2" fontId="13" fillId="0" borderId="5" xfId="20" applyNumberFormat="1" applyFont="1" applyFill="1" applyBorder="1" applyAlignment="1" applyProtection="1">
      <alignment horizontal="center" vertical="center" wrapText="1"/>
      <protection hidden="1"/>
    </xf>
    <xf numFmtId="2" fontId="13" fillId="0" borderId="6" xfId="20" applyNumberFormat="1" applyFont="1" applyFill="1" applyBorder="1" applyAlignment="1" applyProtection="1">
      <alignment horizontal="center" vertical="center" wrapText="1"/>
      <protection hidden="1"/>
    </xf>
    <xf numFmtId="3" fontId="12" fillId="4" borderId="16" xfId="0" applyNumberFormat="1" applyFont="1" applyFill="1" applyBorder="1" applyAlignment="1" applyProtection="1">
      <alignment horizontal="center" vertical="center"/>
      <protection hidden="1"/>
    </xf>
    <xf numFmtId="3" fontId="12" fillId="4" borderId="17" xfId="0" applyNumberFormat="1" applyFont="1" applyFill="1" applyBorder="1" applyAlignment="1" applyProtection="1">
      <alignment horizontal="center" vertical="center"/>
      <protection hidden="1"/>
    </xf>
    <xf numFmtId="2" fontId="12" fillId="4" borderId="58" xfId="20" applyNumberFormat="1" applyFont="1" applyFill="1" applyBorder="1" applyAlignment="1" applyProtection="1">
      <alignment horizontal="center" vertical="center"/>
      <protection hidden="1"/>
    </xf>
    <xf numFmtId="2" fontId="12" fillId="4" borderId="59" xfId="20" applyNumberFormat="1" applyFont="1" applyFill="1" applyBorder="1" applyAlignment="1" applyProtection="1">
      <alignment horizontal="center" vertical="center"/>
      <protection hidden="1"/>
    </xf>
    <xf numFmtId="2" fontId="2" fillId="0" borderId="75" xfId="20" applyNumberFormat="1" applyFont="1" applyFill="1" applyBorder="1" applyAlignment="1" applyProtection="1">
      <alignment horizontal="center" vertical="center" wrapText="1"/>
      <protection hidden="1"/>
    </xf>
    <xf numFmtId="2" fontId="2" fillId="0" borderId="76" xfId="20" applyNumberFormat="1" applyFont="1" applyFill="1" applyBorder="1" applyAlignment="1" applyProtection="1">
      <alignment horizontal="center" vertical="center" wrapText="1"/>
      <protection hidden="1"/>
    </xf>
    <xf numFmtId="2" fontId="2" fillId="0" borderId="77" xfId="20" applyNumberFormat="1" applyFont="1" applyFill="1" applyBorder="1" applyAlignment="1" applyProtection="1">
      <alignment horizontal="center" vertical="center"/>
      <protection hidden="1"/>
    </xf>
    <xf numFmtId="2" fontId="2" fillId="0" borderId="78" xfId="2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OneDrive\&#3648;&#3604;&#3626;&#3585;&#3660;&#3607;&#3655;&#3629;&#3611;\&#3605;&#3633;&#3623;&#3629;&#3618;&#3656;&#3634;&#3591;%201_&#3611;&#3657;&#3629;&#3591;&#3585;&#3633;&#3609;&#3649;&#3621;&#3632;&#3611;&#3619;&#3634;&#3610;&#3611;&#3619;&#3634;&#3617;&#3631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สจป.ที่ 1 (ชม)"/>
      <sheetName val="Sheet1"/>
    </sheetNames>
    <sheetDataSet>
      <sheetData sheetId="0">
        <row r="2">
          <cell r="A2" t="str">
            <v>หน่วยงานได้รับงบประมาณล่าช้า</v>
          </cell>
          <cell r="C2" t="str">
            <v>จำนวนอัตรากำลังของบุคลากรไม่สอดคล้องกับปริมาณงาน</v>
          </cell>
          <cell r="E2" t="str">
            <v>ไม่มียานพาหนะสำหรับการปฏิบัติงาน</v>
          </cell>
          <cell r="G2" t="str">
            <v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v>
          </cell>
        </row>
        <row r="3">
          <cell r="A3" t="str">
            <v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v>
          </cell>
          <cell r="C3" t="str">
            <v>การขาดแคลนอัตรากำลังที่มาทดแทน ในกรณีการเกษียณอายุราชการ การลาออกจากราชการ หรือเสียชีวิต</v>
          </cell>
          <cell r="E3" t="str">
            <v>ยานพาหนะเสื่อมสภาพ หรือชำรุด และ/หรือไม่เพียงพอต่อการปฏิบัติงาน</v>
          </cell>
          <cell r="G3" t="str">
            <v>ฐานข้อมูลของหน่วยงานไม่ครบถ้วน ถูกต้อง และเป็นปัจจุบัน ซึ่งส่งผลต่อการปฏิบัติงานตามภารกิจ</v>
          </cell>
        </row>
        <row r="4">
          <cell r="A4" t="str">
            <v>หน่วยงานไม่ได้รับการจัดสรรงบประมาณ</v>
          </cell>
          <cell r="C4" t="str">
            <v>การขาดแคลนอัตรากำลังในตำแหน่งที่จำเป็นและเชี่ยวชาญเฉพาะด้าน เช่น นิติกร</v>
          </cell>
          <cell r="E4" t="str">
            <v>ยานพาหนะที่ได้รับการจัดสรร ไม่เหมาะสมกับภารกิจที่ปฏิบัติ</v>
          </cell>
          <cell r="G4" t="str">
            <v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v>
          </cell>
        </row>
        <row r="5">
          <cell r="A5" t="str">
            <v>งบประมาณไม่เพียงพอในการปฏิบัติงาน</v>
          </cell>
          <cell r="C5" t="str">
            <v>เจ้าหน้าที่ขาดความรู้ ความเข้าใจ และทักษะที่จำเป็นในการปฏิบัติงาน</v>
          </cell>
          <cell r="E5" t="str">
            <v>ไม่มีครุภัณฑ์ (ไม่ใช่ยานพาหนะ) สำหรับการปฏิบัติงาน</v>
          </cell>
          <cell r="G5" t="str">
            <v>มาตรการ/แนวทางสำหรับการปฏิบัติงานไม่ชัดเจน ส่งผลให้การปฏิบัติงานไม่เป็นไปตามเป้าหมายที่กำหนด</v>
          </cell>
        </row>
        <row r="6">
          <cell r="A6" t="str">
            <v>อื่น ๆ (ระบุพร้อมคำอธิบาย)</v>
          </cell>
          <cell r="C6" t="str">
            <v>ตำแหน่งงานของบุคลากรไม่สอดคล้องกับงานที่ปฏิบัติ เช่น ตำแหน่งนักวิชาการป่าไม้ปฏิบัติงานพัสดุ</v>
          </cell>
          <cell r="E6" t="str">
            <v>ครุภัณฑ์ (ไม่ใช่ยานพาหนะ) ที่ได้รับการจัดสรร ไม่เหมาะสมกับภารกิจที่ปฏิบัติ</v>
          </cell>
          <cell r="G6" t="str">
            <v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v>
          </cell>
        </row>
        <row r="7">
          <cell r="C7" t="str">
            <v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v>
          </cell>
          <cell r="E7" t="str">
            <v>ครุภัณฑ์ (ไม่ใช่ยานพาหนะ) เสื่อมสภาพ หรือชำรุด และ/หรือไม่เพียงพอต่อการปฏิบัติงาน</v>
          </cell>
          <cell r="G7" t="str">
            <v>เจ้าหน้าที่มีความเสี่ยงจากเหตุการณ์ความไม่สงบในพื้นที่จังหวัดชายแดนภาคใต้</v>
          </cell>
        </row>
        <row r="8">
          <cell r="C8" t="str">
            <v>การเลื่อนระดับของบุคลากรในสายงานสนับสนุน</v>
          </cell>
          <cell r="E8" t="str">
            <v>บ้านพัก และ/หรืออาคารสำนักงานเสื่อมสภาพ หรือชำรุด และ/หรือไม่เพียงพอ</v>
          </cell>
          <cell r="G8" t="str">
            <v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v>
          </cell>
        </row>
        <row r="9">
          <cell r="C9" t="str">
            <v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v>
          </cell>
          <cell r="E9" t="str">
            <v>อื่น ๆ (ระบุพร้อมคำอธิบาย)</v>
          </cell>
          <cell r="G9" t="str">
            <v>การขาดแคลนแหล่งน้ำในช่วงฤดูแล้ง</v>
          </cell>
        </row>
        <row r="10">
          <cell r="C10" t="str">
            <v>อื่น ๆ (ระบุพร้อมคำอธิบาย)</v>
          </cell>
          <cell r="G10" t="str">
            <v>อื่น ๆ (ระบุพร้อมคำอธิบาย)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A0951-A232-4F05-B563-195E076108DA}">
  <sheetPr>
    <tabColor rgb="FF00B0F0"/>
  </sheetPr>
  <dimension ref="A1:G10"/>
  <sheetViews>
    <sheetView workbookViewId="0" topLeftCell="D1">
      <selection activeCell="N13" sqref="N13:P17"/>
    </sheetView>
  </sheetViews>
  <sheetFormatPr defaultColWidth="8.8515625" defaultRowHeight="15"/>
  <cols>
    <col min="1" max="1" width="92.421875" style="3" bestFit="1" customWidth="1"/>
    <col min="2" max="2" width="6.57421875" style="2" customWidth="1"/>
    <col min="3" max="3" width="115.8515625" style="3" bestFit="1" customWidth="1"/>
    <col min="4" max="4" width="6.57421875" style="2" customWidth="1"/>
    <col min="5" max="5" width="72.421875" style="3" bestFit="1" customWidth="1"/>
    <col min="6" max="6" width="6.57421875" style="2" customWidth="1"/>
    <col min="7" max="7" width="135.140625" style="3" bestFit="1" customWidth="1"/>
    <col min="8" max="16384" width="8.8515625" style="3" customWidth="1"/>
  </cols>
  <sheetData>
    <row r="1" spans="1:7" ht="15">
      <c r="A1" s="1" t="s">
        <v>37</v>
      </c>
      <c r="C1" s="1" t="s">
        <v>38</v>
      </c>
      <c r="E1" s="1" t="s">
        <v>39</v>
      </c>
      <c r="G1" s="1" t="s">
        <v>28</v>
      </c>
    </row>
    <row r="2" spans="1:7" ht="15">
      <c r="A2" s="3" t="s">
        <v>40</v>
      </c>
      <c r="C2" s="3" t="s">
        <v>41</v>
      </c>
      <c r="E2" s="3" t="s">
        <v>42</v>
      </c>
      <c r="G2" s="3" t="s">
        <v>43</v>
      </c>
    </row>
    <row r="3" spans="1:7" ht="15">
      <c r="A3" s="3" t="s">
        <v>44</v>
      </c>
      <c r="C3" s="3" t="s">
        <v>45</v>
      </c>
      <c r="E3" s="3" t="s">
        <v>46</v>
      </c>
      <c r="G3" s="3" t="s">
        <v>47</v>
      </c>
    </row>
    <row r="4" spans="1:7" ht="15">
      <c r="A4" s="3" t="s">
        <v>48</v>
      </c>
      <c r="C4" s="3" t="s">
        <v>49</v>
      </c>
      <c r="E4" s="3" t="s">
        <v>50</v>
      </c>
      <c r="G4" s="3" t="s">
        <v>51</v>
      </c>
    </row>
    <row r="5" spans="1:7" ht="15">
      <c r="A5" s="3" t="s">
        <v>52</v>
      </c>
      <c r="C5" s="3" t="s">
        <v>53</v>
      </c>
      <c r="E5" s="3" t="s">
        <v>54</v>
      </c>
      <c r="G5" s="3" t="s">
        <v>55</v>
      </c>
    </row>
    <row r="6" spans="1:7" ht="15">
      <c r="A6" s="3" t="s">
        <v>56</v>
      </c>
      <c r="C6" s="3" t="s">
        <v>57</v>
      </c>
      <c r="E6" s="3" t="s">
        <v>58</v>
      </c>
      <c r="G6" s="3" t="s">
        <v>59</v>
      </c>
    </row>
    <row r="7" spans="3:7" ht="15">
      <c r="C7" s="3" t="s">
        <v>60</v>
      </c>
      <c r="E7" s="3" t="s">
        <v>61</v>
      </c>
      <c r="G7" s="3" t="s">
        <v>62</v>
      </c>
    </row>
    <row r="8" spans="3:7" ht="15">
      <c r="C8" s="3" t="s">
        <v>63</v>
      </c>
      <c r="E8" s="3" t="s">
        <v>64</v>
      </c>
      <c r="G8" s="3" t="s">
        <v>65</v>
      </c>
    </row>
    <row r="9" spans="3:7" ht="15">
      <c r="C9" s="3" t="s">
        <v>66</v>
      </c>
      <c r="E9" s="3" t="s">
        <v>56</v>
      </c>
      <c r="G9" s="3" t="s">
        <v>67</v>
      </c>
    </row>
    <row r="10" spans="3:7" ht="15">
      <c r="C10" s="3" t="s">
        <v>56</v>
      </c>
      <c r="G10" s="3" t="s">
        <v>56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55"/>
  <sheetViews>
    <sheetView view="pageBreakPreview" zoomScaleSheetLayoutView="100" workbookViewId="0" topLeftCell="A52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426" t="s">
        <v>91</v>
      </c>
      <c r="L12" s="426"/>
      <c r="M12" s="426"/>
      <c r="N12" s="426"/>
      <c r="O12" s="426"/>
      <c r="P12" s="426"/>
      <c r="Q12" s="366">
        <f>V31/T31*100</f>
        <v>0</v>
      </c>
      <c r="R12" s="366"/>
      <c r="S12" s="321">
        <v>2012000</v>
      </c>
      <c r="T12" s="322"/>
      <c r="U12" s="323"/>
      <c r="V12" s="330"/>
      <c r="W12" s="331"/>
      <c r="X12" s="332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420" t="s">
        <v>91</v>
      </c>
      <c r="L13" s="420"/>
      <c r="M13" s="420"/>
      <c r="N13" s="71" t="s">
        <v>91</v>
      </c>
      <c r="O13" s="71"/>
      <c r="P13" s="71"/>
      <c r="Q13" s="373" t="s">
        <v>91</v>
      </c>
      <c r="R13" s="373"/>
      <c r="S13" s="324"/>
      <c r="T13" s="325"/>
      <c r="U13" s="326"/>
      <c r="V13" s="333"/>
      <c r="W13" s="334"/>
      <c r="X13" s="335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420">
        <v>10</v>
      </c>
      <c r="L14" s="420"/>
      <c r="M14" s="420"/>
      <c r="N14" s="71">
        <f>Q38</f>
        <v>0</v>
      </c>
      <c r="O14" s="71"/>
      <c r="P14" s="71"/>
      <c r="Q14" s="373">
        <f>V37/T37*100</f>
        <v>0</v>
      </c>
      <c r="R14" s="373"/>
      <c r="S14" s="324"/>
      <c r="T14" s="325"/>
      <c r="U14" s="326"/>
      <c r="V14" s="333"/>
      <c r="W14" s="334"/>
      <c r="X14" s="335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420" t="s">
        <v>91</v>
      </c>
      <c r="L15" s="420"/>
      <c r="M15" s="420"/>
      <c r="N15" s="71" t="s">
        <v>91</v>
      </c>
      <c r="O15" s="71"/>
      <c r="P15" s="71"/>
      <c r="Q15" s="373" t="s">
        <v>91</v>
      </c>
      <c r="R15" s="373"/>
      <c r="S15" s="324"/>
      <c r="T15" s="325"/>
      <c r="U15" s="326"/>
      <c r="V15" s="333"/>
      <c r="W15" s="334"/>
      <c r="X15" s="335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422">
        <v>1000</v>
      </c>
      <c r="L16" s="423"/>
      <c r="M16" s="424"/>
      <c r="N16" s="125">
        <f>Q43</f>
        <v>0</v>
      </c>
      <c r="O16" s="126"/>
      <c r="P16" s="127"/>
      <c r="Q16" s="373">
        <f>V42/T42*100</f>
        <v>0</v>
      </c>
      <c r="R16" s="373"/>
      <c r="S16" s="324"/>
      <c r="T16" s="325"/>
      <c r="U16" s="326"/>
      <c r="V16" s="333"/>
      <c r="W16" s="334"/>
      <c r="X16" s="335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441">
        <v>500</v>
      </c>
      <c r="L17" s="442"/>
      <c r="M17" s="443"/>
      <c r="N17" s="428"/>
      <c r="O17" s="429"/>
      <c r="P17" s="430"/>
      <c r="Q17" s="196">
        <f>V44/T44*100</f>
        <v>0</v>
      </c>
      <c r="R17" s="196"/>
      <c r="S17" s="324"/>
      <c r="T17" s="325"/>
      <c r="U17" s="326"/>
      <c r="V17" s="333"/>
      <c r="W17" s="334"/>
      <c r="X17" s="335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422">
        <v>500</v>
      </c>
      <c r="L18" s="423"/>
      <c r="M18" s="424"/>
      <c r="N18" s="125">
        <f>Q49</f>
        <v>0</v>
      </c>
      <c r="O18" s="126"/>
      <c r="P18" s="127"/>
      <c r="Q18" s="373">
        <f>V45/T45*100</f>
        <v>0</v>
      </c>
      <c r="R18" s="373"/>
      <c r="S18" s="324"/>
      <c r="T18" s="325"/>
      <c r="U18" s="326"/>
      <c r="V18" s="333"/>
      <c r="W18" s="334"/>
      <c r="X18" s="335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422">
        <v>10</v>
      </c>
      <c r="L19" s="423"/>
      <c r="M19" s="424"/>
      <c r="N19" s="125">
        <f>Q51</f>
        <v>0</v>
      </c>
      <c r="O19" s="126"/>
      <c r="P19" s="127"/>
      <c r="Q19" s="373">
        <f>V50/T50*100</f>
        <v>0</v>
      </c>
      <c r="R19" s="373"/>
      <c r="S19" s="324"/>
      <c r="T19" s="325"/>
      <c r="U19" s="326"/>
      <c r="V19" s="333"/>
      <c r="W19" s="334"/>
      <c r="X19" s="335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422">
        <v>500</v>
      </c>
      <c r="L20" s="423"/>
      <c r="M20" s="424"/>
      <c r="N20" s="125">
        <f>Q54</f>
        <v>0</v>
      </c>
      <c r="O20" s="126"/>
      <c r="P20" s="127"/>
      <c r="Q20" s="373">
        <f>V53/T53*100</f>
        <v>0</v>
      </c>
      <c r="R20" s="373"/>
      <c r="S20" s="324"/>
      <c r="T20" s="325"/>
      <c r="U20" s="326"/>
      <c r="V20" s="333"/>
      <c r="W20" s="334"/>
      <c r="X20" s="335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422">
        <v>200</v>
      </c>
      <c r="L21" s="423"/>
      <c r="M21" s="424"/>
      <c r="N21" s="125">
        <f>Q56</f>
        <v>0</v>
      </c>
      <c r="O21" s="126"/>
      <c r="P21" s="127"/>
      <c r="Q21" s="373">
        <f>V55/T55*100</f>
        <v>0</v>
      </c>
      <c r="R21" s="373"/>
      <c r="S21" s="324"/>
      <c r="T21" s="325"/>
      <c r="U21" s="326"/>
      <c r="V21" s="333"/>
      <c r="W21" s="334"/>
      <c r="X21" s="335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34">
        <v>300</v>
      </c>
      <c r="L22" s="434"/>
      <c r="M22" s="434"/>
      <c r="N22" s="71">
        <f>Q58</f>
        <v>0</v>
      </c>
      <c r="O22" s="71"/>
      <c r="P22" s="71"/>
      <c r="Q22" s="373">
        <f>V57/T57*100</f>
        <v>0</v>
      </c>
      <c r="R22" s="373"/>
      <c r="S22" s="324"/>
      <c r="T22" s="325"/>
      <c r="U22" s="326"/>
      <c r="V22" s="333"/>
      <c r="W22" s="334"/>
      <c r="X22" s="335"/>
      <c r="Y22" s="341"/>
      <c r="Z22" s="342"/>
    </row>
    <row r="23" spans="1:26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460">
        <v>112</v>
      </c>
      <c r="L23" s="269"/>
      <c r="M23" s="461"/>
      <c r="N23" s="503"/>
      <c r="O23" s="429"/>
      <c r="P23" s="430"/>
      <c r="Q23" s="250">
        <f>V59/T59*100</f>
        <v>0</v>
      </c>
      <c r="R23" s="195"/>
      <c r="S23" s="324"/>
      <c r="T23" s="325"/>
      <c r="U23" s="326"/>
      <c r="V23" s="333"/>
      <c r="W23" s="334"/>
      <c r="X23" s="335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457">
        <v>112</v>
      </c>
      <c r="L24" s="458"/>
      <c r="M24" s="459"/>
      <c r="N24" s="502">
        <f>Q64</f>
        <v>0</v>
      </c>
      <c r="O24" s="126"/>
      <c r="P24" s="127"/>
      <c r="Q24" s="464">
        <f>V60/T60*100</f>
        <v>0</v>
      </c>
      <c r="R24" s="465"/>
      <c r="S24" s="324"/>
      <c r="T24" s="325"/>
      <c r="U24" s="326"/>
      <c r="V24" s="333"/>
      <c r="W24" s="334"/>
      <c r="X24" s="335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457">
        <v>2</v>
      </c>
      <c r="L25" s="458"/>
      <c r="M25" s="459"/>
      <c r="N25" s="502">
        <f>Q66</f>
        <v>0</v>
      </c>
      <c r="O25" s="126"/>
      <c r="P25" s="127"/>
      <c r="Q25" s="464">
        <f>V65/T65*100</f>
        <v>0</v>
      </c>
      <c r="R25" s="465"/>
      <c r="S25" s="327"/>
      <c r="T25" s="328"/>
      <c r="U25" s="329"/>
      <c r="V25" s="336"/>
      <c r="W25" s="337"/>
      <c r="X25" s="338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482">
        <f>SUM(S12)</f>
        <v>2012000</v>
      </c>
      <c r="T26" s="483"/>
      <c r="U26" s="484"/>
      <c r="V26" s="482">
        <f>SUM(V12)</f>
        <v>0</v>
      </c>
      <c r="W26" s="483"/>
      <c r="X26" s="484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ht="24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 t="s">
        <v>91</v>
      </c>
      <c r="I31" s="380"/>
      <c r="J31" s="380"/>
      <c r="K31" s="182"/>
      <c r="L31" s="182"/>
      <c r="M31" s="182"/>
      <c r="N31" s="182"/>
      <c r="O31" s="182"/>
      <c r="P31" s="182"/>
      <c r="Q31" s="182"/>
      <c r="R31" s="182"/>
      <c r="S31" s="183"/>
      <c r="T31" s="194">
        <v>30</v>
      </c>
      <c r="U31" s="194"/>
      <c r="V31" s="195">
        <f>SUM(V37,V42)</f>
        <v>0</v>
      </c>
      <c r="W31" s="196"/>
      <c r="X31" s="94"/>
      <c r="Y31" s="94"/>
      <c r="Z31" s="579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 t="s">
        <v>91</v>
      </c>
      <c r="I32" s="374"/>
      <c r="J32" s="374"/>
      <c r="K32" s="375">
        <f>K36</f>
        <v>0</v>
      </c>
      <c r="L32" s="375"/>
      <c r="M32" s="375"/>
      <c r="N32" s="375">
        <f aca="true" t="shared" si="0" ref="N32">N36</f>
        <v>0</v>
      </c>
      <c r="O32" s="375"/>
      <c r="P32" s="375"/>
      <c r="Q32" s="375">
        <f aca="true" t="shared" si="1" ref="Q32">Q36</f>
        <v>0</v>
      </c>
      <c r="R32" s="375"/>
      <c r="S32" s="375"/>
      <c r="T32" s="72" t="s">
        <v>91</v>
      </c>
      <c r="U32" s="72"/>
      <c r="V32" s="73" t="s">
        <v>91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 t="s">
        <v>91</v>
      </c>
      <c r="I33" s="641"/>
      <c r="J33" s="641"/>
      <c r="K33" s="642"/>
      <c r="L33" s="642"/>
      <c r="M33" s="642"/>
      <c r="N33" s="642"/>
      <c r="O33" s="642"/>
      <c r="P33" s="642"/>
      <c r="Q33" s="642"/>
      <c r="R33" s="642"/>
      <c r="S33" s="565"/>
      <c r="T33" s="649" t="s">
        <v>91</v>
      </c>
      <c r="U33" s="649"/>
      <c r="V33" s="604" t="s">
        <v>91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 t="s">
        <v>91</v>
      </c>
      <c r="I34" s="563"/>
      <c r="J34" s="564"/>
      <c r="K34" s="565"/>
      <c r="L34" s="566"/>
      <c r="M34" s="567"/>
      <c r="N34" s="565"/>
      <c r="O34" s="566"/>
      <c r="P34" s="567"/>
      <c r="Q34" s="565"/>
      <c r="R34" s="566"/>
      <c r="S34" s="566"/>
      <c r="T34" s="649" t="s">
        <v>91</v>
      </c>
      <c r="U34" s="649"/>
      <c r="V34" s="604" t="s">
        <v>91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41" t="s">
        <v>91</v>
      </c>
      <c r="I35" s="641"/>
      <c r="J35" s="641"/>
      <c r="K35" s="642"/>
      <c r="L35" s="642"/>
      <c r="M35" s="642"/>
      <c r="N35" s="642"/>
      <c r="O35" s="642"/>
      <c r="P35" s="642"/>
      <c r="Q35" s="642"/>
      <c r="R35" s="642"/>
      <c r="S35" s="565"/>
      <c r="T35" s="649" t="s">
        <v>91</v>
      </c>
      <c r="U35" s="649"/>
      <c r="V35" s="604" t="s">
        <v>91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 t="s">
        <v>91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 t="s">
        <v>91</v>
      </c>
      <c r="U36" s="602"/>
      <c r="V36" s="603" t="s">
        <v>91</v>
      </c>
      <c r="W36" s="604"/>
      <c r="X36" s="582"/>
      <c r="Y36" s="582"/>
      <c r="Z36" s="583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10</v>
      </c>
      <c r="I37" s="401"/>
      <c r="J37" s="402"/>
      <c r="K37" s="348">
        <f>K38</f>
        <v>0</v>
      </c>
      <c r="L37" s="349"/>
      <c r="M37" s="350"/>
      <c r="N37" s="348">
        <f aca="true" t="shared" si="2" ref="N37">N38</f>
        <v>0</v>
      </c>
      <c r="O37" s="349"/>
      <c r="P37" s="350"/>
      <c r="Q37" s="348">
        <f aca="true" t="shared" si="3" ref="Q37">Q38</f>
        <v>0</v>
      </c>
      <c r="R37" s="349"/>
      <c r="S37" s="350"/>
      <c r="T37" s="123">
        <v>20</v>
      </c>
      <c r="U37" s="124"/>
      <c r="V37" s="599">
        <f>SUM(V38:W39)</f>
        <v>0</v>
      </c>
      <c r="W37" s="600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10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10</v>
      </c>
      <c r="U38" s="602"/>
      <c r="V38" s="603">
        <f aca="true" t="shared" si="4" ref="V38:V67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10</v>
      </c>
      <c r="U39" s="602"/>
      <c r="V39" s="603">
        <f t="shared" si="4"/>
        <v>0</v>
      </c>
      <c r="W39" s="604"/>
      <c r="X39" s="582"/>
      <c r="Y39" s="582"/>
      <c r="Z39" s="583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 t="s">
        <v>91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 t="s">
        <v>91</v>
      </c>
      <c r="U40" s="124"/>
      <c r="V40" s="599" t="s">
        <v>91</v>
      </c>
      <c r="W40" s="600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 t="s">
        <v>91</v>
      </c>
      <c r="I41" s="563"/>
      <c r="J41" s="564"/>
      <c r="K41" s="565"/>
      <c r="L41" s="566"/>
      <c r="M41" s="567"/>
      <c r="N41" s="565"/>
      <c r="O41" s="566"/>
      <c r="P41" s="567"/>
      <c r="Q41" s="565"/>
      <c r="R41" s="566"/>
      <c r="S41" s="568"/>
      <c r="T41" s="601" t="s">
        <v>91</v>
      </c>
      <c r="U41" s="602"/>
      <c r="V41" s="603" t="s">
        <v>91</v>
      </c>
      <c r="W41" s="604"/>
      <c r="X41" s="582"/>
      <c r="Y41" s="582"/>
      <c r="Z41" s="583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1000</v>
      </c>
      <c r="I42" s="401"/>
      <c r="J42" s="402"/>
      <c r="K42" s="348">
        <f>K43</f>
        <v>0</v>
      </c>
      <c r="L42" s="349"/>
      <c r="M42" s="350"/>
      <c r="N42" s="348">
        <f aca="true" t="shared" si="5" ref="N42">N43</f>
        <v>0</v>
      </c>
      <c r="O42" s="349"/>
      <c r="P42" s="350"/>
      <c r="Q42" s="348">
        <f aca="true" t="shared" si="6" ref="Q42">Q43</f>
        <v>0</v>
      </c>
      <c r="R42" s="349"/>
      <c r="S42" s="350"/>
      <c r="T42" s="123">
        <v>10</v>
      </c>
      <c r="U42" s="124"/>
      <c r="V42" s="599">
        <f>SUM(V43)</f>
        <v>0</v>
      </c>
      <c r="W42" s="600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1000</v>
      </c>
      <c r="I43" s="563"/>
      <c r="J43" s="564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10</v>
      </c>
      <c r="U43" s="602"/>
      <c r="V43" s="603">
        <f t="shared" si="4"/>
        <v>0</v>
      </c>
      <c r="W43" s="604"/>
      <c r="X43" s="582"/>
      <c r="Y43" s="582"/>
      <c r="Z43" s="583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500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50</v>
      </c>
      <c r="U44" s="227"/>
      <c r="V44" s="606">
        <f>SUM(V45,V50,V53,V55,V57)</f>
        <v>0</v>
      </c>
      <c r="W44" s="607"/>
      <c r="X44" s="582"/>
      <c r="Y44" s="582"/>
      <c r="Z44" s="583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500</v>
      </c>
      <c r="I45" s="401"/>
      <c r="J45" s="402"/>
      <c r="K45" s="348">
        <f>K49</f>
        <v>0</v>
      </c>
      <c r="L45" s="349"/>
      <c r="M45" s="350"/>
      <c r="N45" s="348">
        <f aca="true" t="shared" si="7" ref="N45">N49</f>
        <v>0</v>
      </c>
      <c r="O45" s="349"/>
      <c r="P45" s="350"/>
      <c r="Q45" s="348">
        <f aca="true" t="shared" si="8" ref="Q45">Q49</f>
        <v>0</v>
      </c>
      <c r="R45" s="349"/>
      <c r="S45" s="350"/>
      <c r="T45" s="123">
        <v>30</v>
      </c>
      <c r="U45" s="124"/>
      <c r="V45" s="599">
        <f>SUM(V46:W49)</f>
        <v>0</v>
      </c>
      <c r="W45" s="600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500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3">
        <f t="shared" si="4"/>
        <v>0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500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5</v>
      </c>
      <c r="U47" s="602"/>
      <c r="V47" s="603">
        <f t="shared" si="4"/>
        <v>0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500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3">
        <f t="shared" si="4"/>
        <v>0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500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3">
        <f t="shared" si="4"/>
        <v>0</v>
      </c>
      <c r="W49" s="604"/>
      <c r="X49" s="582"/>
      <c r="Y49" s="582"/>
      <c r="Z49" s="583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10</v>
      </c>
      <c r="I50" s="401"/>
      <c r="J50" s="402"/>
      <c r="K50" s="348">
        <f>K51</f>
        <v>0</v>
      </c>
      <c r="L50" s="349"/>
      <c r="M50" s="350"/>
      <c r="N50" s="348">
        <f aca="true" t="shared" si="9" ref="N50">N51</f>
        <v>0</v>
      </c>
      <c r="O50" s="349"/>
      <c r="P50" s="350"/>
      <c r="Q50" s="348">
        <f aca="true" t="shared" si="10" ref="Q50">Q51</f>
        <v>0</v>
      </c>
      <c r="R50" s="349"/>
      <c r="S50" s="350"/>
      <c r="T50" s="123">
        <v>5</v>
      </c>
      <c r="U50" s="124"/>
      <c r="V50" s="599">
        <f>SUM(V51:W52)</f>
        <v>0</v>
      </c>
      <c r="W50" s="600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10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3">
        <f t="shared" si="4"/>
        <v>0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3">
        <f t="shared" si="4"/>
        <v>0</v>
      </c>
      <c r="W52" s="604"/>
      <c r="X52" s="582"/>
      <c r="Y52" s="582"/>
      <c r="Z52" s="583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500</v>
      </c>
      <c r="I53" s="401"/>
      <c r="J53" s="402"/>
      <c r="K53" s="348">
        <f>K54</f>
        <v>0</v>
      </c>
      <c r="L53" s="349"/>
      <c r="M53" s="350"/>
      <c r="N53" s="348">
        <f aca="true" t="shared" si="11" ref="N53">N54</f>
        <v>0</v>
      </c>
      <c r="O53" s="349"/>
      <c r="P53" s="350"/>
      <c r="Q53" s="348">
        <f aca="true" t="shared" si="12" ref="Q53">Q54</f>
        <v>0</v>
      </c>
      <c r="R53" s="349"/>
      <c r="S53" s="350"/>
      <c r="T53" s="123">
        <v>5</v>
      </c>
      <c r="U53" s="124"/>
      <c r="V53" s="599">
        <f>SUM(V54)</f>
        <v>0</v>
      </c>
      <c r="W53" s="600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500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5</v>
      </c>
      <c r="U54" s="602"/>
      <c r="V54" s="603">
        <f t="shared" si="4"/>
        <v>0</v>
      </c>
      <c r="W54" s="604"/>
      <c r="X54" s="582"/>
      <c r="Y54" s="582"/>
      <c r="Z54" s="583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>
        <v>200</v>
      </c>
      <c r="I55" s="401"/>
      <c r="J55" s="402"/>
      <c r="K55" s="348">
        <f>K56</f>
        <v>0</v>
      </c>
      <c r="L55" s="349"/>
      <c r="M55" s="350"/>
      <c r="N55" s="348">
        <f aca="true" t="shared" si="13" ref="N55">N56</f>
        <v>0</v>
      </c>
      <c r="O55" s="349"/>
      <c r="P55" s="350"/>
      <c r="Q55" s="348">
        <f aca="true" t="shared" si="14" ref="Q55">Q56</f>
        <v>0</v>
      </c>
      <c r="R55" s="349"/>
      <c r="S55" s="350"/>
      <c r="T55" s="123">
        <v>5</v>
      </c>
      <c r="U55" s="124"/>
      <c r="V55" s="599">
        <f>SUM(V56)</f>
        <v>0</v>
      </c>
      <c r="W55" s="600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>
        <v>200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5</v>
      </c>
      <c r="U56" s="602"/>
      <c r="V56" s="603">
        <f t="shared" si="4"/>
        <v>0</v>
      </c>
      <c r="W56" s="604"/>
      <c r="X56" s="582"/>
      <c r="Y56" s="582"/>
      <c r="Z56" s="583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>
        <v>300</v>
      </c>
      <c r="I57" s="401"/>
      <c r="J57" s="402"/>
      <c r="K57" s="348">
        <f>K58</f>
        <v>0</v>
      </c>
      <c r="L57" s="349"/>
      <c r="M57" s="350"/>
      <c r="N57" s="348">
        <f aca="true" t="shared" si="15" ref="N57">N58</f>
        <v>0</v>
      </c>
      <c r="O57" s="349"/>
      <c r="P57" s="350"/>
      <c r="Q57" s="348">
        <f aca="true" t="shared" si="16" ref="Q57">Q58</f>
        <v>0</v>
      </c>
      <c r="R57" s="349"/>
      <c r="S57" s="350"/>
      <c r="T57" s="123">
        <v>5</v>
      </c>
      <c r="U57" s="124"/>
      <c r="V57" s="599">
        <f>SUM(V58)</f>
        <v>0</v>
      </c>
      <c r="W57" s="600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52">
        <v>300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>
        <v>5</v>
      </c>
      <c r="U58" s="654"/>
      <c r="V58" s="603">
        <f t="shared" si="4"/>
        <v>0</v>
      </c>
      <c r="W58" s="604"/>
      <c r="X58" s="582"/>
      <c r="Y58" s="582"/>
      <c r="Z58" s="583"/>
    </row>
    <row r="59" spans="1:26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>
        <v>112</v>
      </c>
      <c r="I59" s="269"/>
      <c r="J59" s="270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20</v>
      </c>
      <c r="U59" s="273"/>
      <c r="V59" s="606">
        <f>SUM(V60,V65)</f>
        <v>0</v>
      </c>
      <c r="W59" s="607"/>
      <c r="X59" s="582"/>
      <c r="Y59" s="582"/>
      <c r="Z59" s="583"/>
    </row>
    <row r="60" spans="1:26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>
        <v>112</v>
      </c>
      <c r="I60" s="276"/>
      <c r="J60" s="277"/>
      <c r="K60" s="348">
        <f>K64</f>
        <v>0</v>
      </c>
      <c r="L60" s="349"/>
      <c r="M60" s="350"/>
      <c r="N60" s="348">
        <f aca="true" t="shared" si="17" ref="N60">N64</f>
        <v>0</v>
      </c>
      <c r="O60" s="349"/>
      <c r="P60" s="350"/>
      <c r="Q60" s="348">
        <f aca="true" t="shared" si="18" ref="Q60">Q64</f>
        <v>0</v>
      </c>
      <c r="R60" s="349"/>
      <c r="S60" s="350"/>
      <c r="T60" s="279">
        <v>15</v>
      </c>
      <c r="U60" s="280"/>
      <c r="V60" s="599">
        <f>SUM(V61:W64)</f>
        <v>0</v>
      </c>
      <c r="W60" s="600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16">
        <v>112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5</v>
      </c>
      <c r="U61" s="614"/>
      <c r="V61" s="603">
        <f t="shared" si="4"/>
        <v>0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15">
        <v>112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3</v>
      </c>
      <c r="U62" s="622"/>
      <c r="V62" s="603">
        <f t="shared" si="4"/>
        <v>0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15">
        <v>112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3">
        <f t="shared" si="4"/>
        <v>0</v>
      </c>
      <c r="W63" s="604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16">
        <v>112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2</v>
      </c>
      <c r="U64" s="622"/>
      <c r="V64" s="603">
        <f t="shared" si="4"/>
        <v>0</v>
      </c>
      <c r="W64" s="604"/>
      <c r="X64" s="582"/>
      <c r="Y64" s="582"/>
      <c r="Z64" s="583"/>
    </row>
    <row r="65" spans="1:26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>
        <v>2</v>
      </c>
      <c r="I65" s="633"/>
      <c r="J65" s="634"/>
      <c r="K65" s="635">
        <f>K66</f>
        <v>0</v>
      </c>
      <c r="L65" s="636"/>
      <c r="M65" s="637"/>
      <c r="N65" s="635">
        <f aca="true" t="shared" si="19" ref="N65">N66</f>
        <v>0</v>
      </c>
      <c r="O65" s="636"/>
      <c r="P65" s="637"/>
      <c r="Q65" s="635">
        <f aca="true" t="shared" si="20" ref="Q65">Q66</f>
        <v>0</v>
      </c>
      <c r="R65" s="636"/>
      <c r="S65" s="637"/>
      <c r="T65" s="660">
        <v>5</v>
      </c>
      <c r="U65" s="661"/>
      <c r="V65" s="599">
        <f>SUM(V66:W67)</f>
        <v>0</v>
      </c>
      <c r="W65" s="600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86">
        <v>2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3">
        <f t="shared" si="4"/>
        <v>0</v>
      </c>
      <c r="W66" s="604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285">
        <v>80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3">
        <f t="shared" si="4"/>
        <v>0</v>
      </c>
      <c r="W67" s="604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SUM(T59,T44,T31)</f>
        <v>100</v>
      </c>
      <c r="U68" s="243"/>
      <c r="V68" s="244">
        <f>SUM(V59,V44,V31)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s="25" customFormat="1" ht="72" customHeight="1">
      <c r="A94" s="23" t="str">
        <f>IF(B94&lt;&gt;"","3.1","")</f>
        <v/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2"/>
      <c r="R94" s="413"/>
      <c r="S94" s="413"/>
      <c r="T94" s="413"/>
      <c r="U94" s="413"/>
      <c r="V94" s="413"/>
      <c r="W94" s="413"/>
      <c r="X94" s="414"/>
      <c r="Y94" s="410"/>
      <c r="Z94" s="410"/>
    </row>
    <row r="95" spans="1:26" s="25" customFormat="1" ht="72" customHeight="1">
      <c r="A95" s="23" t="str">
        <f>IF(B95&lt;&gt;"","3.2","")</f>
        <v/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2"/>
      <c r="R95" s="413"/>
      <c r="S95" s="413"/>
      <c r="T95" s="413"/>
      <c r="U95" s="413"/>
      <c r="V95" s="413"/>
      <c r="W95" s="413"/>
      <c r="X95" s="414"/>
      <c r="Y95" s="410"/>
      <c r="Z95" s="410"/>
    </row>
    <row r="96" spans="1:26" s="25" customFormat="1" ht="72" customHeight="1">
      <c r="A96" s="23" t="str">
        <f>IF(B96&lt;&gt;"","3.3","")</f>
        <v/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2"/>
      <c r="R96" s="413"/>
      <c r="S96" s="413"/>
      <c r="T96" s="413"/>
      <c r="U96" s="413"/>
      <c r="V96" s="413"/>
      <c r="W96" s="413"/>
      <c r="X96" s="414"/>
      <c r="Y96" s="410"/>
      <c r="Z96" s="410"/>
    </row>
    <row r="97" spans="1:26" s="25" customFormat="1" ht="72" customHeight="1">
      <c r="A97" s="23" t="str">
        <f>IF(B97&lt;&gt;"","3.4","")</f>
        <v/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2"/>
      <c r="R97" s="413"/>
      <c r="S97" s="413"/>
      <c r="T97" s="413"/>
      <c r="U97" s="413"/>
      <c r="V97" s="413"/>
      <c r="W97" s="413"/>
      <c r="X97" s="414"/>
      <c r="Y97" s="410"/>
      <c r="Z97" s="410"/>
    </row>
    <row r="98" spans="1:26" s="25" customFormat="1" ht="72" customHeight="1">
      <c r="A98" s="23" t="str">
        <f>IF(B98&lt;&gt;"","3.5","")</f>
        <v/>
      </c>
      <c r="B98" s="412"/>
      <c r="C98" s="413"/>
      <c r="D98" s="413"/>
      <c r="E98" s="413"/>
      <c r="F98" s="413"/>
      <c r="G98" s="414"/>
      <c r="H98" s="412"/>
      <c r="I98" s="413"/>
      <c r="J98" s="413"/>
      <c r="K98" s="413"/>
      <c r="L98" s="413"/>
      <c r="M98" s="413"/>
      <c r="N98" s="413"/>
      <c r="O98" s="413"/>
      <c r="P98" s="414"/>
      <c r="Q98" s="412"/>
      <c r="R98" s="413"/>
      <c r="S98" s="413"/>
      <c r="T98" s="413"/>
      <c r="U98" s="413"/>
      <c r="V98" s="413"/>
      <c r="W98" s="413"/>
      <c r="X98" s="414"/>
      <c r="Y98" s="415"/>
      <c r="Z98" s="416"/>
    </row>
    <row r="99" spans="1:26" s="25" customFormat="1" ht="72" customHeight="1">
      <c r="A99" s="23" t="str">
        <f>IF(B99&lt;&gt;"","3.6","")</f>
        <v/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2"/>
      <c r="R99" s="413"/>
      <c r="S99" s="413"/>
      <c r="T99" s="413"/>
      <c r="U99" s="413"/>
      <c r="V99" s="413"/>
      <c r="W99" s="413"/>
      <c r="X99" s="414"/>
      <c r="Y99" s="410"/>
      <c r="Z99" s="410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X31 B73:Z77 B79:Z83 B85:Z89 B94:Z99 B103 B111 B121 J111 J121 S111 S121 B124 B134 J124 J134 S124 S134 B137 B147 J137 J147 S137 S147 R151:R152 Q153 R154 F151:F155 K34:S67 K31:S32" name="ช่วง1_2"/>
  </protectedRanges>
  <mergeCells count="467">
    <mergeCell ref="S134:Y135"/>
    <mergeCell ref="B111:H120"/>
    <mergeCell ref="J111:Q120"/>
    <mergeCell ref="A66:A67"/>
    <mergeCell ref="A38:A39"/>
    <mergeCell ref="A33:A36"/>
    <mergeCell ref="A46:A49"/>
    <mergeCell ref="A51:A52"/>
    <mergeCell ref="A61:A64"/>
    <mergeCell ref="H99:P99"/>
    <mergeCell ref="Q99:X99"/>
    <mergeCell ref="Y99:Z99"/>
    <mergeCell ref="B103:Y107"/>
    <mergeCell ref="B88:L88"/>
    <mergeCell ref="M88:X88"/>
    <mergeCell ref="B89:L89"/>
    <mergeCell ref="M89:X89"/>
    <mergeCell ref="Y85:Z85"/>
    <mergeCell ref="Y86:Z86"/>
    <mergeCell ref="A84:Z84"/>
    <mergeCell ref="B85:L85"/>
    <mergeCell ref="H67:J67"/>
    <mergeCell ref="K67:M67"/>
    <mergeCell ref="N67:P6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X68:Z68"/>
    <mergeCell ref="A69:Z69"/>
    <mergeCell ref="A72:Z72"/>
    <mergeCell ref="B74:L74"/>
    <mergeCell ref="M74:X74"/>
    <mergeCell ref="Y74:Z74"/>
    <mergeCell ref="Y95:Z95"/>
    <mergeCell ref="B96:G96"/>
    <mergeCell ref="H96:P96"/>
    <mergeCell ref="Q96:X96"/>
    <mergeCell ref="Y96:Z96"/>
    <mergeCell ref="Y87:Z87"/>
    <mergeCell ref="Y88:Z88"/>
    <mergeCell ref="Y89:Z89"/>
    <mergeCell ref="B87:L87"/>
    <mergeCell ref="M87:X87"/>
    <mergeCell ref="Q67:S67"/>
    <mergeCell ref="T67:U67"/>
    <mergeCell ref="V67:W67"/>
    <mergeCell ref="A68:S68"/>
    <mergeCell ref="T68:U68"/>
    <mergeCell ref="V68:W68"/>
    <mergeCell ref="B67:G67"/>
    <mergeCell ref="H65:J65"/>
    <mergeCell ref="K65:M65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B66:G66"/>
    <mergeCell ref="M85:X85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B77:L77"/>
    <mergeCell ref="Y77:Z77"/>
    <mergeCell ref="B71:L71"/>
    <mergeCell ref="M71:X71"/>
    <mergeCell ref="Y71:Z71"/>
    <mergeCell ref="B73:L73"/>
    <mergeCell ref="M73:X73"/>
    <mergeCell ref="Y73:Z73"/>
    <mergeCell ref="A78:Z78"/>
    <mergeCell ref="B75:L75"/>
    <mergeCell ref="M75:X75"/>
    <mergeCell ref="Y75:Z75"/>
    <mergeCell ref="B76:L76"/>
    <mergeCell ref="M76:X76"/>
    <mergeCell ref="Y76:Z76"/>
    <mergeCell ref="M77:X77"/>
    <mergeCell ref="V60:W60"/>
    <mergeCell ref="H61:J61"/>
    <mergeCell ref="K61:M61"/>
    <mergeCell ref="N61:P61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B34:G34"/>
    <mergeCell ref="H34:J34"/>
    <mergeCell ref="K34:M34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B22:J22"/>
    <mergeCell ref="Q22:R22"/>
    <mergeCell ref="K22:M22"/>
    <mergeCell ref="N22:P22"/>
    <mergeCell ref="N15:P15"/>
    <mergeCell ref="Q15:R15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V30:W30"/>
    <mergeCell ref="B31:G31"/>
    <mergeCell ref="H31:J31"/>
    <mergeCell ref="K31:M31"/>
    <mergeCell ref="N31:P31"/>
    <mergeCell ref="S111:Y120"/>
    <mergeCell ref="B121:H122"/>
    <mergeCell ref="J121:Q122"/>
    <mergeCell ref="S121:Y122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B97:G97"/>
    <mergeCell ref="H97:P97"/>
    <mergeCell ref="Q97:X97"/>
    <mergeCell ref="Y97:Z97"/>
    <mergeCell ref="B98:G98"/>
    <mergeCell ref="H98:P98"/>
    <mergeCell ref="Q98:X98"/>
    <mergeCell ref="Y98:Z98"/>
    <mergeCell ref="B99:G99"/>
    <mergeCell ref="B64:G64"/>
    <mergeCell ref="B65:G65"/>
    <mergeCell ref="Q61:S61"/>
    <mergeCell ref="T61:U61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4:J64"/>
    <mergeCell ref="K64:M64"/>
    <mergeCell ref="N64:P64"/>
    <mergeCell ref="Q64:S64"/>
    <mergeCell ref="T64:U64"/>
    <mergeCell ref="V64:W64"/>
    <mergeCell ref="B58:G58"/>
    <mergeCell ref="B59:G59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Q14:R14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23:P2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Q26:R26"/>
    <mergeCell ref="Q25:R25"/>
    <mergeCell ref="Q24:R24"/>
    <mergeCell ref="Q23:R23"/>
    <mergeCell ref="B61:G61"/>
    <mergeCell ref="B60:G60"/>
    <mergeCell ref="X31:Z67"/>
    <mergeCell ref="S12:U25"/>
    <mergeCell ref="V12:X25"/>
    <mergeCell ref="Y12:Z25"/>
    <mergeCell ref="Y26:Z26"/>
    <mergeCell ref="V26:X26"/>
    <mergeCell ref="S26:U26"/>
    <mergeCell ref="A26:P26"/>
    <mergeCell ref="B63:G63"/>
    <mergeCell ref="B62:G62"/>
    <mergeCell ref="B25:J25"/>
    <mergeCell ref="B24:J24"/>
    <mergeCell ref="B23:J23"/>
    <mergeCell ref="K25:M25"/>
    <mergeCell ref="K24:M24"/>
    <mergeCell ref="K23:M23"/>
    <mergeCell ref="N25:P25"/>
    <mergeCell ref="N24:P24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K33:K67 R58:S58 O58:P58 L58:M58 R35:S35 O35:P35 L35:M35 Q33:Q67 N34:N67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Z155"/>
  <sheetViews>
    <sheetView view="pageBreakPreview" zoomScaleSheetLayoutView="100" workbookViewId="0" topLeftCell="A49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 t="s">
        <v>91</v>
      </c>
      <c r="O12" s="365"/>
      <c r="P12" s="365"/>
      <c r="Q12" s="366" t="s">
        <v>91</v>
      </c>
      <c r="R12" s="366"/>
      <c r="S12" s="382">
        <v>2780300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686" t="s">
        <v>91</v>
      </c>
      <c r="O13" s="686"/>
      <c r="P13" s="686"/>
      <c r="Q13" s="373" t="s">
        <v>91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 t="s">
        <v>91</v>
      </c>
      <c r="L14" s="376"/>
      <c r="M14" s="376"/>
      <c r="N14" s="686" t="s">
        <v>91</v>
      </c>
      <c r="O14" s="686"/>
      <c r="P14" s="686"/>
      <c r="Q14" s="373" t="s">
        <v>91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686" t="s">
        <v>91</v>
      </c>
      <c r="O15" s="686"/>
      <c r="P15" s="686"/>
      <c r="Q15" s="373" t="s">
        <v>91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 t="s">
        <v>91</v>
      </c>
      <c r="L16" s="368"/>
      <c r="M16" s="369"/>
      <c r="N16" s="686" t="s">
        <v>91</v>
      </c>
      <c r="O16" s="686"/>
      <c r="P16" s="686"/>
      <c r="Q16" s="373" t="s">
        <v>91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>
        <v>800</v>
      </c>
      <c r="L17" s="597"/>
      <c r="M17" s="598"/>
      <c r="N17" s="378"/>
      <c r="O17" s="266"/>
      <c r="P17" s="267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800</v>
      </c>
      <c r="L18" s="368"/>
      <c r="M18" s="369"/>
      <c r="N18" s="370">
        <f>Q49</f>
        <v>0</v>
      </c>
      <c r="O18" s="371"/>
      <c r="P18" s="372"/>
      <c r="Q18" s="373">
        <f>V60/T60*100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29</v>
      </c>
      <c r="L19" s="368"/>
      <c r="M19" s="369"/>
      <c r="N19" s="370">
        <f>Q51</f>
        <v>0</v>
      </c>
      <c r="O19" s="371"/>
      <c r="P19" s="372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800</v>
      </c>
      <c r="L20" s="368"/>
      <c r="M20" s="369"/>
      <c r="N20" s="370">
        <f>Q54</f>
        <v>0</v>
      </c>
      <c r="O20" s="371"/>
      <c r="P20" s="372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>
        <v>80</v>
      </c>
      <c r="L21" s="368"/>
      <c r="M21" s="369"/>
      <c r="N21" s="370">
        <f>Q56</f>
        <v>0</v>
      </c>
      <c r="O21" s="371"/>
      <c r="P21" s="372"/>
      <c r="Q21" s="373">
        <f>V55/T55*100</f>
        <v>0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>
        <v>1985</v>
      </c>
      <c r="L22" s="404"/>
      <c r="M22" s="404"/>
      <c r="N22" s="377">
        <f>Q58</f>
        <v>0</v>
      </c>
      <c r="O22" s="377"/>
      <c r="P22" s="377"/>
      <c r="Q22" s="373">
        <f>V57/T57*100</f>
        <v>0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>
        <v>175</v>
      </c>
      <c r="L23" s="260"/>
      <c r="M23" s="261"/>
      <c r="N23" s="265"/>
      <c r="O23" s="266"/>
      <c r="P23" s="267"/>
      <c r="Q23" s="250">
        <f>V59/T59*100</f>
        <v>0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>
        <v>175</v>
      </c>
      <c r="L24" s="593"/>
      <c r="M24" s="594"/>
      <c r="N24" s="595">
        <f>Q64</f>
        <v>0</v>
      </c>
      <c r="O24" s="371"/>
      <c r="P24" s="372"/>
      <c r="Q24" s="464">
        <f>V60/T60*100</f>
        <v>0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>
        <v>2</v>
      </c>
      <c r="L25" s="593"/>
      <c r="M25" s="594"/>
      <c r="N25" s="595">
        <f>Q66</f>
        <v>0</v>
      </c>
      <c r="O25" s="371"/>
      <c r="P25" s="372"/>
      <c r="Q25" s="464">
        <f>V65/T65*100</f>
        <v>0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2780300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ht="24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217" t="s">
        <v>91</v>
      </c>
      <c r="I31" s="217"/>
      <c r="J31" s="217"/>
      <c r="K31" s="380"/>
      <c r="L31" s="380"/>
      <c r="M31" s="380"/>
      <c r="N31" s="380"/>
      <c r="O31" s="380"/>
      <c r="P31" s="380"/>
      <c r="Q31" s="380"/>
      <c r="R31" s="380"/>
      <c r="S31" s="380"/>
      <c r="T31" s="194"/>
      <c r="U31" s="194"/>
      <c r="V31" s="405" t="s">
        <v>91</v>
      </c>
      <c r="W31" s="122"/>
      <c r="X31" s="94"/>
      <c r="Y31" s="94"/>
      <c r="Z31" s="579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199" t="s">
        <v>91</v>
      </c>
      <c r="I32" s="199"/>
      <c r="J32" s="199"/>
      <c r="K32" s="375"/>
      <c r="L32" s="375"/>
      <c r="M32" s="375"/>
      <c r="N32" s="375"/>
      <c r="O32" s="375"/>
      <c r="P32" s="375"/>
      <c r="Q32" s="375"/>
      <c r="R32" s="375"/>
      <c r="S32" s="375"/>
      <c r="T32" s="72"/>
      <c r="U32" s="72"/>
      <c r="V32" s="692" t="s">
        <v>91</v>
      </c>
      <c r="W32" s="74"/>
      <c r="X32" s="582"/>
      <c r="Y32" s="582"/>
      <c r="Z32" s="583"/>
    </row>
    <row r="33" spans="1:26" ht="24" customHeight="1">
      <c r="A33" s="697"/>
      <c r="B33" s="696" t="s">
        <v>81</v>
      </c>
      <c r="C33" s="696"/>
      <c r="D33" s="696"/>
      <c r="E33" s="696"/>
      <c r="F33" s="696"/>
      <c r="G33" s="696"/>
      <c r="H33" s="691" t="s">
        <v>91</v>
      </c>
      <c r="I33" s="691"/>
      <c r="J33" s="691"/>
      <c r="K33" s="687"/>
      <c r="L33" s="687"/>
      <c r="M33" s="687"/>
      <c r="N33" s="687"/>
      <c r="O33" s="687"/>
      <c r="P33" s="687"/>
      <c r="Q33" s="687"/>
      <c r="R33" s="687"/>
      <c r="S33" s="687"/>
      <c r="T33" s="688"/>
      <c r="U33" s="688"/>
      <c r="V33" s="689" t="s">
        <v>91</v>
      </c>
      <c r="W33" s="77"/>
      <c r="X33" s="582"/>
      <c r="Y33" s="582"/>
      <c r="Z33" s="583"/>
    </row>
    <row r="34" spans="1:26" ht="24" customHeight="1">
      <c r="A34" s="698"/>
      <c r="B34" s="700" t="s">
        <v>82</v>
      </c>
      <c r="C34" s="701"/>
      <c r="D34" s="701"/>
      <c r="E34" s="701"/>
      <c r="F34" s="701"/>
      <c r="G34" s="702"/>
      <c r="H34" s="691" t="s">
        <v>91</v>
      </c>
      <c r="I34" s="691"/>
      <c r="J34" s="691"/>
      <c r="K34" s="687"/>
      <c r="L34" s="687"/>
      <c r="M34" s="687"/>
      <c r="N34" s="687"/>
      <c r="O34" s="687"/>
      <c r="P34" s="687"/>
      <c r="Q34" s="687"/>
      <c r="R34" s="687"/>
      <c r="S34" s="687"/>
      <c r="T34" s="688"/>
      <c r="U34" s="688"/>
      <c r="V34" s="689" t="s">
        <v>91</v>
      </c>
      <c r="W34" s="77"/>
      <c r="X34" s="582"/>
      <c r="Y34" s="582"/>
      <c r="Z34" s="583"/>
    </row>
    <row r="35" spans="1:26" ht="48" customHeight="1">
      <c r="A35" s="698"/>
      <c r="B35" s="690" t="s">
        <v>83</v>
      </c>
      <c r="C35" s="690"/>
      <c r="D35" s="690"/>
      <c r="E35" s="690"/>
      <c r="F35" s="690"/>
      <c r="G35" s="690"/>
      <c r="H35" s="691" t="s">
        <v>91</v>
      </c>
      <c r="I35" s="691"/>
      <c r="J35" s="691"/>
      <c r="K35" s="687"/>
      <c r="L35" s="687"/>
      <c r="M35" s="687"/>
      <c r="N35" s="687"/>
      <c r="O35" s="687"/>
      <c r="P35" s="687"/>
      <c r="Q35" s="687"/>
      <c r="R35" s="687"/>
      <c r="S35" s="687"/>
      <c r="T35" s="688"/>
      <c r="U35" s="688"/>
      <c r="V35" s="689" t="s">
        <v>91</v>
      </c>
      <c r="W35" s="77"/>
      <c r="X35" s="582"/>
      <c r="Y35" s="582"/>
      <c r="Z35" s="583"/>
    </row>
    <row r="36" spans="1:26" ht="24" customHeight="1">
      <c r="A36" s="699"/>
      <c r="B36" s="700" t="s">
        <v>84</v>
      </c>
      <c r="C36" s="701"/>
      <c r="D36" s="701"/>
      <c r="E36" s="701"/>
      <c r="F36" s="701"/>
      <c r="G36" s="702"/>
      <c r="H36" s="691" t="s">
        <v>91</v>
      </c>
      <c r="I36" s="691"/>
      <c r="J36" s="691"/>
      <c r="K36" s="687"/>
      <c r="L36" s="687"/>
      <c r="M36" s="687"/>
      <c r="N36" s="687"/>
      <c r="O36" s="687"/>
      <c r="P36" s="687"/>
      <c r="Q36" s="687"/>
      <c r="R36" s="687"/>
      <c r="S36" s="687"/>
      <c r="T36" s="688"/>
      <c r="U36" s="688"/>
      <c r="V36" s="689" t="s">
        <v>91</v>
      </c>
      <c r="W36" s="77"/>
      <c r="X36" s="582"/>
      <c r="Y36" s="582"/>
      <c r="Z36" s="583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199" t="s">
        <v>91</v>
      </c>
      <c r="I37" s="199"/>
      <c r="J37" s="199"/>
      <c r="K37" s="375"/>
      <c r="L37" s="375"/>
      <c r="M37" s="375"/>
      <c r="N37" s="375"/>
      <c r="O37" s="375"/>
      <c r="P37" s="375"/>
      <c r="Q37" s="375"/>
      <c r="R37" s="375"/>
      <c r="S37" s="375"/>
      <c r="T37" s="72"/>
      <c r="U37" s="72"/>
      <c r="V37" s="692" t="s">
        <v>91</v>
      </c>
      <c r="W37" s="74"/>
      <c r="X37" s="582"/>
      <c r="Y37" s="582"/>
      <c r="Z37" s="583"/>
    </row>
    <row r="38" spans="1:26" ht="48" customHeight="1">
      <c r="A38" s="697"/>
      <c r="B38" s="693" t="s">
        <v>85</v>
      </c>
      <c r="C38" s="694"/>
      <c r="D38" s="694"/>
      <c r="E38" s="694"/>
      <c r="F38" s="694"/>
      <c r="G38" s="695"/>
      <c r="H38" s="691" t="s">
        <v>91</v>
      </c>
      <c r="I38" s="691"/>
      <c r="J38" s="691"/>
      <c r="K38" s="687"/>
      <c r="L38" s="687"/>
      <c r="M38" s="687"/>
      <c r="N38" s="687"/>
      <c r="O38" s="687"/>
      <c r="P38" s="687"/>
      <c r="Q38" s="687"/>
      <c r="R38" s="687"/>
      <c r="S38" s="687"/>
      <c r="T38" s="688"/>
      <c r="U38" s="688"/>
      <c r="V38" s="689" t="s">
        <v>91</v>
      </c>
      <c r="W38" s="77"/>
      <c r="X38" s="582"/>
      <c r="Y38" s="582"/>
      <c r="Z38" s="583"/>
    </row>
    <row r="39" spans="1:26" ht="24" customHeight="1">
      <c r="A39" s="699"/>
      <c r="B39" s="700" t="s">
        <v>86</v>
      </c>
      <c r="C39" s="701"/>
      <c r="D39" s="701"/>
      <c r="E39" s="701"/>
      <c r="F39" s="701"/>
      <c r="G39" s="702"/>
      <c r="H39" s="691" t="s">
        <v>91</v>
      </c>
      <c r="I39" s="691"/>
      <c r="J39" s="691"/>
      <c r="K39" s="687"/>
      <c r="L39" s="687"/>
      <c r="M39" s="687"/>
      <c r="N39" s="687"/>
      <c r="O39" s="687"/>
      <c r="P39" s="687"/>
      <c r="Q39" s="687"/>
      <c r="R39" s="687"/>
      <c r="S39" s="687"/>
      <c r="T39" s="688"/>
      <c r="U39" s="688"/>
      <c r="V39" s="689" t="s">
        <v>91</v>
      </c>
      <c r="W39" s="77"/>
      <c r="X39" s="582"/>
      <c r="Y39" s="582"/>
      <c r="Z39" s="583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199" t="s">
        <v>91</v>
      </c>
      <c r="I40" s="199"/>
      <c r="J40" s="199"/>
      <c r="K40" s="375"/>
      <c r="L40" s="375"/>
      <c r="M40" s="375"/>
      <c r="N40" s="375"/>
      <c r="O40" s="375"/>
      <c r="P40" s="375"/>
      <c r="Q40" s="375"/>
      <c r="R40" s="375"/>
      <c r="S40" s="375"/>
      <c r="T40" s="72"/>
      <c r="U40" s="72"/>
      <c r="V40" s="692" t="s">
        <v>91</v>
      </c>
      <c r="W40" s="74"/>
      <c r="X40" s="582"/>
      <c r="Y40" s="582"/>
      <c r="Z40" s="583"/>
    </row>
    <row r="41" spans="1:26" ht="48" customHeight="1">
      <c r="A41" s="57"/>
      <c r="B41" s="693" t="s">
        <v>87</v>
      </c>
      <c r="C41" s="694"/>
      <c r="D41" s="694"/>
      <c r="E41" s="694"/>
      <c r="F41" s="694"/>
      <c r="G41" s="695"/>
      <c r="H41" s="691" t="s">
        <v>91</v>
      </c>
      <c r="I41" s="691"/>
      <c r="J41" s="691"/>
      <c r="K41" s="687"/>
      <c r="L41" s="687"/>
      <c r="M41" s="687"/>
      <c r="N41" s="687"/>
      <c r="O41" s="687"/>
      <c r="P41" s="687"/>
      <c r="Q41" s="687"/>
      <c r="R41" s="687"/>
      <c r="S41" s="687"/>
      <c r="T41" s="688"/>
      <c r="U41" s="688"/>
      <c r="V41" s="689" t="s">
        <v>91</v>
      </c>
      <c r="W41" s="77"/>
      <c r="X41" s="582"/>
      <c r="Y41" s="582"/>
      <c r="Z41" s="583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199" t="s">
        <v>91</v>
      </c>
      <c r="I42" s="199"/>
      <c r="J42" s="199"/>
      <c r="K42" s="375"/>
      <c r="L42" s="375"/>
      <c r="M42" s="375"/>
      <c r="N42" s="375"/>
      <c r="O42" s="375"/>
      <c r="P42" s="375"/>
      <c r="Q42" s="375"/>
      <c r="R42" s="375"/>
      <c r="S42" s="375"/>
      <c r="T42" s="72"/>
      <c r="U42" s="72"/>
      <c r="V42" s="692" t="s">
        <v>91</v>
      </c>
      <c r="W42" s="74"/>
      <c r="X42" s="582"/>
      <c r="Y42" s="582"/>
      <c r="Z42" s="583"/>
    </row>
    <row r="43" spans="1:26" ht="48" customHeight="1">
      <c r="A43" s="57"/>
      <c r="B43" s="693" t="s">
        <v>88</v>
      </c>
      <c r="C43" s="694"/>
      <c r="D43" s="694"/>
      <c r="E43" s="694"/>
      <c r="F43" s="694"/>
      <c r="G43" s="695"/>
      <c r="H43" s="691" t="s">
        <v>91</v>
      </c>
      <c r="I43" s="691"/>
      <c r="J43" s="691"/>
      <c r="K43" s="687"/>
      <c r="L43" s="687"/>
      <c r="M43" s="687"/>
      <c r="N43" s="687"/>
      <c r="O43" s="687"/>
      <c r="P43" s="687"/>
      <c r="Q43" s="687"/>
      <c r="R43" s="687"/>
      <c r="S43" s="687"/>
      <c r="T43" s="688"/>
      <c r="U43" s="688"/>
      <c r="V43" s="689" t="s">
        <v>91</v>
      </c>
      <c r="W43" s="77"/>
      <c r="X43" s="582"/>
      <c r="Y43" s="582"/>
      <c r="Z43" s="583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800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70</v>
      </c>
      <c r="U44" s="227"/>
      <c r="V44" s="606">
        <f>SUM(V45,V50,V53,V55,V57)</f>
        <v>0</v>
      </c>
      <c r="W44" s="607"/>
      <c r="X44" s="582"/>
      <c r="Y44" s="582"/>
      <c r="Z44" s="583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800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35</v>
      </c>
      <c r="U45" s="124"/>
      <c r="V45" s="599">
        <f>SUM(V46:W49)</f>
        <v>0</v>
      </c>
      <c r="W45" s="600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800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3">
        <f aca="true" t="shared" si="0" ref="V46:V58">(T46*((K46*0)+(N46*50)+(Q46*100)))/(H46*100)</f>
        <v>0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800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10</v>
      </c>
      <c r="U47" s="602"/>
      <c r="V47" s="603">
        <f t="shared" si="0"/>
        <v>0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800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3">
        <f t="shared" si="0"/>
        <v>0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800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3">
        <f t="shared" si="0"/>
        <v>0</v>
      </c>
      <c r="W49" s="604"/>
      <c r="X49" s="582"/>
      <c r="Y49" s="582"/>
      <c r="Z49" s="583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29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599">
        <f>SUM(V51:W52)</f>
        <v>0</v>
      </c>
      <c r="W50" s="600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29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3">
        <f t="shared" si="0"/>
        <v>0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3">
        <f t="shared" si="0"/>
        <v>0</v>
      </c>
      <c r="W52" s="604"/>
      <c r="X52" s="582"/>
      <c r="Y52" s="582"/>
      <c r="Z52" s="583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800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10</v>
      </c>
      <c r="U53" s="124"/>
      <c r="V53" s="599">
        <f>SUM(V54)</f>
        <v>0</v>
      </c>
      <c r="W53" s="600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800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10</v>
      </c>
      <c r="U54" s="602"/>
      <c r="V54" s="603">
        <f t="shared" si="0"/>
        <v>0</v>
      </c>
      <c r="W54" s="604"/>
      <c r="X54" s="582"/>
      <c r="Y54" s="582"/>
      <c r="Z54" s="583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>
        <v>80</v>
      </c>
      <c r="I55" s="401"/>
      <c r="J55" s="4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10</v>
      </c>
      <c r="U55" s="124"/>
      <c r="V55" s="599">
        <f>SUM(V56)</f>
        <v>0</v>
      </c>
      <c r="W55" s="600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>
        <v>80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10</v>
      </c>
      <c r="U56" s="602"/>
      <c r="V56" s="603">
        <f t="shared" si="0"/>
        <v>0</v>
      </c>
      <c r="W56" s="604"/>
      <c r="X56" s="582"/>
      <c r="Y56" s="582"/>
      <c r="Z56" s="583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>
        <v>1985</v>
      </c>
      <c r="I57" s="401"/>
      <c r="J57" s="402"/>
      <c r="K57" s="348"/>
      <c r="L57" s="349"/>
      <c r="M57" s="350"/>
      <c r="N57" s="348"/>
      <c r="O57" s="349"/>
      <c r="P57" s="350"/>
      <c r="Q57" s="348"/>
      <c r="R57" s="349"/>
      <c r="S57" s="433"/>
      <c r="T57" s="123">
        <v>10</v>
      </c>
      <c r="U57" s="124"/>
      <c r="V57" s="599">
        <f>SUM(V58)</f>
        <v>0</v>
      </c>
      <c r="W57" s="600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52">
        <v>1985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>
        <v>10</v>
      </c>
      <c r="U58" s="654"/>
      <c r="V58" s="603">
        <f t="shared" si="0"/>
        <v>0</v>
      </c>
      <c r="W58" s="604"/>
      <c r="X58" s="582"/>
      <c r="Y58" s="582"/>
      <c r="Z58" s="583"/>
    </row>
    <row r="59" spans="1:26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>
        <v>175</v>
      </c>
      <c r="I59" s="269"/>
      <c r="J59" s="270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30</v>
      </c>
      <c r="U59" s="273"/>
      <c r="V59" s="606">
        <f>SUM(V60,V65)</f>
        <v>0</v>
      </c>
      <c r="W59" s="607"/>
      <c r="X59" s="582"/>
      <c r="Y59" s="582"/>
      <c r="Z59" s="583"/>
    </row>
    <row r="60" spans="1:26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>
        <v>175</v>
      </c>
      <c r="I60" s="276"/>
      <c r="J60" s="277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25</v>
      </c>
      <c r="U60" s="280"/>
      <c r="V60" s="599">
        <f>SUM(V61:W64)</f>
        <v>0</v>
      </c>
      <c r="W60" s="600"/>
      <c r="X60" s="582"/>
      <c r="Y60" s="582"/>
      <c r="Z60" s="583"/>
    </row>
    <row r="61" spans="1:26" s="16" customFormat="1" ht="24" customHeight="1">
      <c r="A61" s="703"/>
      <c r="B61" s="573" t="s">
        <v>81</v>
      </c>
      <c r="C61" s="574"/>
      <c r="D61" s="574"/>
      <c r="E61" s="574"/>
      <c r="F61" s="574"/>
      <c r="G61" s="575"/>
      <c r="H61" s="616">
        <v>175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10</v>
      </c>
      <c r="U61" s="614"/>
      <c r="V61" s="603">
        <f aca="true" t="shared" si="1" ref="V61:V67">(T61*((K61*0)+(N61*50)+(Q61*100)))/(H61*100)</f>
        <v>0</v>
      </c>
      <c r="W61" s="604"/>
      <c r="X61" s="582"/>
      <c r="Y61" s="582"/>
      <c r="Z61" s="583"/>
    </row>
    <row r="62" spans="1:26" ht="24" customHeight="1">
      <c r="A62" s="704"/>
      <c r="B62" s="590" t="s">
        <v>82</v>
      </c>
      <c r="C62" s="574"/>
      <c r="D62" s="574"/>
      <c r="E62" s="574"/>
      <c r="F62" s="574"/>
      <c r="G62" s="591"/>
      <c r="H62" s="615">
        <v>175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5</v>
      </c>
      <c r="U62" s="622"/>
      <c r="V62" s="603">
        <f t="shared" si="1"/>
        <v>0</v>
      </c>
      <c r="W62" s="604"/>
      <c r="X62" s="582"/>
      <c r="Y62" s="582"/>
      <c r="Z62" s="583"/>
    </row>
    <row r="63" spans="1:26" s="11" customFormat="1" ht="48" customHeight="1">
      <c r="A63" s="704"/>
      <c r="B63" s="587" t="s">
        <v>97</v>
      </c>
      <c r="C63" s="588"/>
      <c r="D63" s="588"/>
      <c r="E63" s="588"/>
      <c r="F63" s="588"/>
      <c r="G63" s="589"/>
      <c r="H63" s="615">
        <v>175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3">
        <f t="shared" si="1"/>
        <v>0</v>
      </c>
      <c r="W63" s="604"/>
      <c r="X63" s="582"/>
      <c r="Y63" s="582"/>
      <c r="Z63" s="583"/>
    </row>
    <row r="64" spans="1:26" ht="24" customHeight="1">
      <c r="A64" s="705"/>
      <c r="B64" s="643" t="s">
        <v>84</v>
      </c>
      <c r="C64" s="644"/>
      <c r="D64" s="644"/>
      <c r="E64" s="644"/>
      <c r="F64" s="644"/>
      <c r="G64" s="645"/>
      <c r="H64" s="616">
        <v>175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5</v>
      </c>
      <c r="U64" s="622"/>
      <c r="V64" s="603">
        <f t="shared" si="1"/>
        <v>0</v>
      </c>
      <c r="W64" s="604"/>
      <c r="X64" s="582"/>
      <c r="Y64" s="582"/>
      <c r="Z64" s="583"/>
    </row>
    <row r="65" spans="1:26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>
        <v>2</v>
      </c>
      <c r="I65" s="633"/>
      <c r="J65" s="634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599">
        <f>SUM(V66:W67)</f>
        <v>0</v>
      </c>
      <c r="W65" s="600"/>
      <c r="X65" s="582"/>
      <c r="Y65" s="582"/>
      <c r="Z65" s="583"/>
    </row>
    <row r="66" spans="1:26" ht="48" customHeight="1">
      <c r="A66" s="706"/>
      <c r="B66" s="303" t="s">
        <v>85</v>
      </c>
      <c r="C66" s="304"/>
      <c r="D66" s="304"/>
      <c r="E66" s="304"/>
      <c r="F66" s="304"/>
      <c r="G66" s="305"/>
      <c r="H66" s="286">
        <v>2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3">
        <f t="shared" si="1"/>
        <v>0</v>
      </c>
      <c r="W66" s="604"/>
      <c r="X66" s="582"/>
      <c r="Y66" s="582"/>
      <c r="Z66" s="583"/>
    </row>
    <row r="67" spans="1:26" s="11" customFormat="1" ht="24" customHeight="1">
      <c r="A67" s="707"/>
      <c r="B67" s="662" t="s">
        <v>86</v>
      </c>
      <c r="C67" s="663"/>
      <c r="D67" s="663"/>
      <c r="E67" s="663"/>
      <c r="F67" s="663"/>
      <c r="G67" s="664"/>
      <c r="H67" s="285">
        <v>80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3">
        <f t="shared" si="1"/>
        <v>0</v>
      </c>
      <c r="W67" s="604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SUM(T59,T44)</f>
        <v>100</v>
      </c>
      <c r="U68" s="243"/>
      <c r="V68" s="244">
        <f>SUM(V59,V44)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23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23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23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23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23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23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X31 B73:Z77 B79:Z83 B85:Z89 B94:Z99 B103 B111 B121 J111 J121 S111 S121 B124 B134 J124 J134 S124 S134 B137 B147 J137 J147 S137 S147 R151:R152 Q153 R154 F151:F155 K44:S67" name="ช่วง1_2"/>
  </protectedRanges>
  <mergeCells count="467">
    <mergeCell ref="A38:A39"/>
    <mergeCell ref="A46:A49"/>
    <mergeCell ref="A51:A52"/>
    <mergeCell ref="A61:A64"/>
    <mergeCell ref="A66:A67"/>
    <mergeCell ref="M77:X7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11:H120"/>
    <mergeCell ref="J111:Q120"/>
    <mergeCell ref="S111:Y120"/>
    <mergeCell ref="B121:H122"/>
    <mergeCell ref="J121:Q122"/>
    <mergeCell ref="S121:Y122"/>
    <mergeCell ref="B124:H133"/>
    <mergeCell ref="J124:Q133"/>
    <mergeCell ref="S124:Y133"/>
    <mergeCell ref="B98:G98"/>
    <mergeCell ref="H98:P98"/>
    <mergeCell ref="Q98:X98"/>
    <mergeCell ref="Y98:Z98"/>
    <mergeCell ref="B99:G99"/>
    <mergeCell ref="H99:P99"/>
    <mergeCell ref="Q99:X99"/>
    <mergeCell ref="Y99:Z99"/>
    <mergeCell ref="B103:Y107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  <mergeCell ref="Y97:Z97"/>
    <mergeCell ref="B95:G95"/>
    <mergeCell ref="B82:L82"/>
    <mergeCell ref="M82:X82"/>
    <mergeCell ref="Y82:Z82"/>
    <mergeCell ref="B83:L83"/>
    <mergeCell ref="M83:X83"/>
    <mergeCell ref="A84:Z84"/>
    <mergeCell ref="Y83:Z83"/>
    <mergeCell ref="H94:P94"/>
    <mergeCell ref="Q94:X94"/>
    <mergeCell ref="Y94:Z94"/>
    <mergeCell ref="Y85:Z85"/>
    <mergeCell ref="B85:L85"/>
    <mergeCell ref="M85:X85"/>
    <mergeCell ref="B89:L89"/>
    <mergeCell ref="M89:X89"/>
    <mergeCell ref="B93:G93"/>
    <mergeCell ref="H93:P93"/>
    <mergeCell ref="Q93:X93"/>
    <mergeCell ref="Y93:Z93"/>
    <mergeCell ref="B94:G94"/>
    <mergeCell ref="X68:Z68"/>
    <mergeCell ref="A69:Z69"/>
    <mergeCell ref="A72:Z72"/>
    <mergeCell ref="B74:L74"/>
    <mergeCell ref="M74:X74"/>
    <mergeCell ref="Y74:Z74"/>
    <mergeCell ref="B71:L71"/>
    <mergeCell ref="M71:X71"/>
    <mergeCell ref="Y71:Z71"/>
    <mergeCell ref="Y73:Z73"/>
    <mergeCell ref="H67:J67"/>
    <mergeCell ref="K67:M67"/>
    <mergeCell ref="N67:P67"/>
    <mergeCell ref="Q67:S67"/>
    <mergeCell ref="T67:U67"/>
    <mergeCell ref="V67:W67"/>
    <mergeCell ref="A68:S68"/>
    <mergeCell ref="T68:U68"/>
    <mergeCell ref="V68:W68"/>
    <mergeCell ref="T64:U64"/>
    <mergeCell ref="V64:W64"/>
    <mergeCell ref="H65:J65"/>
    <mergeCell ref="K65:M65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H64:J64"/>
    <mergeCell ref="K64:M64"/>
    <mergeCell ref="N64:P64"/>
    <mergeCell ref="Q64:S64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B75:L75"/>
    <mergeCell ref="M75:X75"/>
    <mergeCell ref="Y75:Z75"/>
    <mergeCell ref="B76:L76"/>
    <mergeCell ref="M76:X76"/>
    <mergeCell ref="Y76:Z76"/>
    <mergeCell ref="A78:Z78"/>
    <mergeCell ref="B137:H146"/>
    <mergeCell ref="J137:Q146"/>
    <mergeCell ref="S137:Y146"/>
    <mergeCell ref="B134:H135"/>
    <mergeCell ref="J134:Q135"/>
    <mergeCell ref="S134:Y135"/>
    <mergeCell ref="Y86:Z86"/>
    <mergeCell ref="Y87:Z87"/>
    <mergeCell ref="Y88:Z88"/>
    <mergeCell ref="B86:L86"/>
    <mergeCell ref="M86:X86"/>
    <mergeCell ref="B87:L87"/>
    <mergeCell ref="M87:X87"/>
    <mergeCell ref="B88:L88"/>
    <mergeCell ref="M88:X88"/>
    <mergeCell ref="Y89:Z89"/>
    <mergeCell ref="B80:L80"/>
    <mergeCell ref="M80:X80"/>
    <mergeCell ref="Y80:Z80"/>
    <mergeCell ref="B81:L81"/>
    <mergeCell ref="M81:X81"/>
    <mergeCell ref="Y81:Z81"/>
    <mergeCell ref="V60:W60"/>
    <mergeCell ref="H61:J61"/>
    <mergeCell ref="K61:M61"/>
    <mergeCell ref="N61:P61"/>
    <mergeCell ref="Q61:S61"/>
    <mergeCell ref="B67:G67"/>
    <mergeCell ref="B65:G65"/>
    <mergeCell ref="B66:G66"/>
    <mergeCell ref="B61:G61"/>
    <mergeCell ref="B60:G60"/>
    <mergeCell ref="X31:Z67"/>
    <mergeCell ref="B77:L77"/>
    <mergeCell ref="Y77:Z77"/>
    <mergeCell ref="B79:L79"/>
    <mergeCell ref="M79:X79"/>
    <mergeCell ref="Y79:Z79"/>
    <mergeCell ref="B73:L73"/>
    <mergeCell ref="M73:X73"/>
    <mergeCell ref="T53:U53"/>
    <mergeCell ref="V53:W53"/>
    <mergeCell ref="Q48:S48"/>
    <mergeCell ref="T48:U48"/>
    <mergeCell ref="V48:W48"/>
    <mergeCell ref="V61:W61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V52:W52"/>
    <mergeCell ref="B57:G57"/>
    <mergeCell ref="H57:J57"/>
    <mergeCell ref="K57:M57"/>
    <mergeCell ref="N57:P57"/>
    <mergeCell ref="Q57:S57"/>
    <mergeCell ref="T57:U57"/>
    <mergeCell ref="V57:W57"/>
    <mergeCell ref="H58:J58"/>
    <mergeCell ref="K58:M58"/>
    <mergeCell ref="N58:P58"/>
    <mergeCell ref="Q58:S58"/>
    <mergeCell ref="T58:U58"/>
    <mergeCell ref="V58:W58"/>
    <mergeCell ref="B58:G58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T56:U56"/>
    <mergeCell ref="V56:W56"/>
    <mergeCell ref="N46:P46"/>
    <mergeCell ref="Q46:S46"/>
    <mergeCell ref="T46:U46"/>
    <mergeCell ref="V46:W46"/>
    <mergeCell ref="B54:G54"/>
    <mergeCell ref="H54:J54"/>
    <mergeCell ref="K54:M54"/>
    <mergeCell ref="N54:P54"/>
    <mergeCell ref="Q54:S54"/>
    <mergeCell ref="T54:U54"/>
    <mergeCell ref="V54:W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N41:P41"/>
    <mergeCell ref="Q41:S41"/>
    <mergeCell ref="T41:U41"/>
    <mergeCell ref="V41:W41"/>
    <mergeCell ref="B42:G42"/>
    <mergeCell ref="H42:J42"/>
    <mergeCell ref="K42:M42"/>
    <mergeCell ref="B49:G49"/>
    <mergeCell ref="H49:J49"/>
    <mergeCell ref="K49:M49"/>
    <mergeCell ref="N49:P49"/>
    <mergeCell ref="Q49:S49"/>
    <mergeCell ref="T49:U49"/>
    <mergeCell ref="V49:W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B39:G39"/>
    <mergeCell ref="H39:J39"/>
    <mergeCell ref="K39:M39"/>
    <mergeCell ref="N39:P39"/>
    <mergeCell ref="Q39:S39"/>
    <mergeCell ref="T39:U39"/>
    <mergeCell ref="V39:W39"/>
    <mergeCell ref="B44:G44"/>
    <mergeCell ref="H44:J44"/>
    <mergeCell ref="K44:M44"/>
    <mergeCell ref="N44:P44"/>
    <mergeCell ref="Q44:S44"/>
    <mergeCell ref="T44:U44"/>
    <mergeCell ref="V44:W44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B36:G36"/>
    <mergeCell ref="H36:J36"/>
    <mergeCell ref="K36:M36"/>
    <mergeCell ref="N36:P36"/>
    <mergeCell ref="Q36:S36"/>
    <mergeCell ref="T36:U36"/>
    <mergeCell ref="V36:W36"/>
    <mergeCell ref="T38:U38"/>
    <mergeCell ref="V38:W38"/>
    <mergeCell ref="Q38:S38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22:R22"/>
    <mergeCell ref="Q23:R23"/>
    <mergeCell ref="A27:Z27"/>
    <mergeCell ref="X30:Z30"/>
    <mergeCell ref="B33:G33"/>
    <mergeCell ref="H33:J33"/>
    <mergeCell ref="K33:M33"/>
    <mergeCell ref="N33:P33"/>
    <mergeCell ref="Q33:S33"/>
    <mergeCell ref="T32:U32"/>
    <mergeCell ref="V32:W32"/>
    <mergeCell ref="T33:U33"/>
    <mergeCell ref="V33:W33"/>
    <mergeCell ref="B32:G32"/>
    <mergeCell ref="H32:J32"/>
    <mergeCell ref="K32:M32"/>
    <mergeCell ref="N32:P32"/>
    <mergeCell ref="Q32:S32"/>
    <mergeCell ref="H31:J31"/>
    <mergeCell ref="K31:M31"/>
    <mergeCell ref="N31:P31"/>
    <mergeCell ref="A33:A36"/>
    <mergeCell ref="B34:G34"/>
    <mergeCell ref="H34:J34"/>
    <mergeCell ref="B59:G59"/>
    <mergeCell ref="B64:G64"/>
    <mergeCell ref="T59:U59"/>
    <mergeCell ref="V59:W59"/>
    <mergeCell ref="T61:U61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20:J20"/>
    <mergeCell ref="K20:M20"/>
    <mergeCell ref="N20:P20"/>
    <mergeCell ref="Q20:R20"/>
    <mergeCell ref="B21:J21"/>
    <mergeCell ref="N52:P52"/>
    <mergeCell ref="Q52:S52"/>
    <mergeCell ref="T52:U52"/>
    <mergeCell ref="B53:G53"/>
    <mergeCell ref="H53:J53"/>
    <mergeCell ref="K53:M53"/>
    <mergeCell ref="N53:P53"/>
    <mergeCell ref="B47:G47"/>
    <mergeCell ref="H47:J47"/>
    <mergeCell ref="K47:M47"/>
    <mergeCell ref="N47:P47"/>
    <mergeCell ref="Q47:S47"/>
    <mergeCell ref="Q53:S53"/>
    <mergeCell ref="T47:U47"/>
    <mergeCell ref="V47:W47"/>
    <mergeCell ref="B48:G48"/>
    <mergeCell ref="H48:J48"/>
    <mergeCell ref="K48:M48"/>
    <mergeCell ref="N48:P48"/>
    <mergeCell ref="V51:W51"/>
    <mergeCell ref="B52:G52"/>
    <mergeCell ref="H52:J52"/>
    <mergeCell ref="K52:M52"/>
    <mergeCell ref="N42:P42"/>
    <mergeCell ref="Q42:S42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K34:M34"/>
    <mergeCell ref="N34:P34"/>
    <mergeCell ref="Q34:S34"/>
    <mergeCell ref="T34:U34"/>
    <mergeCell ref="V34:W34"/>
    <mergeCell ref="B35:G35"/>
    <mergeCell ref="H35:J35"/>
    <mergeCell ref="K35:M35"/>
    <mergeCell ref="N35:P35"/>
    <mergeCell ref="Q35:S35"/>
    <mergeCell ref="T35:U35"/>
    <mergeCell ref="V35:W35"/>
    <mergeCell ref="Q31:S31"/>
    <mergeCell ref="T31:U31"/>
    <mergeCell ref="V31:W31"/>
    <mergeCell ref="B30:G30"/>
    <mergeCell ref="H30:J30"/>
    <mergeCell ref="K30:M30"/>
    <mergeCell ref="N30:P30"/>
    <mergeCell ref="Q30:S30"/>
    <mergeCell ref="T30:U30"/>
    <mergeCell ref="V30:W30"/>
    <mergeCell ref="B31:G31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Q24:R24"/>
    <mergeCell ref="B14:J14"/>
    <mergeCell ref="K14:M14"/>
    <mergeCell ref="N14:P14"/>
    <mergeCell ref="Q14:R14"/>
    <mergeCell ref="B15:J15"/>
    <mergeCell ref="K15:M15"/>
    <mergeCell ref="N15:P15"/>
    <mergeCell ref="Q15:R15"/>
    <mergeCell ref="K22:M22"/>
    <mergeCell ref="N22:P22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B22:J22"/>
    <mergeCell ref="S12:U25"/>
    <mergeCell ref="V12:X25"/>
    <mergeCell ref="Y12:Z25"/>
    <mergeCell ref="Y26:Z26"/>
    <mergeCell ref="V26:X26"/>
    <mergeCell ref="S26:U26"/>
    <mergeCell ref="Q26:R26"/>
    <mergeCell ref="A26:P26"/>
    <mergeCell ref="B63:G63"/>
    <mergeCell ref="B62:G62"/>
    <mergeCell ref="B13:J13"/>
    <mergeCell ref="K13:M13"/>
    <mergeCell ref="N13:P13"/>
    <mergeCell ref="Q13:R13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Q25:R25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L58:M58 N44:N67 Q44:Q67 O58:P58 R58:S58 K44:K67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Z155"/>
  <sheetViews>
    <sheetView view="pageBreakPreview" zoomScaleSheetLayoutView="100" workbookViewId="0" topLeftCell="A54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426">
        <v>200</v>
      </c>
      <c r="L12" s="426"/>
      <c r="M12" s="426"/>
      <c r="N12" s="426"/>
      <c r="O12" s="426"/>
      <c r="P12" s="426"/>
      <c r="Q12" s="366">
        <f>V31/T31*100</f>
        <v>0</v>
      </c>
      <c r="R12" s="366"/>
      <c r="S12" s="382">
        <v>1354200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420">
        <v>200</v>
      </c>
      <c r="L13" s="420"/>
      <c r="M13" s="420"/>
      <c r="N13" s="71">
        <f>Q36</f>
        <v>0</v>
      </c>
      <c r="O13" s="71"/>
      <c r="P13" s="71"/>
      <c r="Q13" s="373">
        <f>V32/T32*100</f>
        <v>0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420">
        <v>3</v>
      </c>
      <c r="L14" s="420"/>
      <c r="M14" s="420"/>
      <c r="N14" s="71">
        <f>Q38</f>
        <v>0</v>
      </c>
      <c r="O14" s="71"/>
      <c r="P14" s="71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420">
        <v>200</v>
      </c>
      <c r="L15" s="420"/>
      <c r="M15" s="420"/>
      <c r="N15" s="71">
        <f>Q41</f>
        <v>0</v>
      </c>
      <c r="O15" s="71"/>
      <c r="P15" s="71"/>
      <c r="Q15" s="373">
        <f>V40/T40*100</f>
        <v>0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422">
        <v>100</v>
      </c>
      <c r="L16" s="423"/>
      <c r="M16" s="424"/>
      <c r="N16" s="125">
        <f>Q43</f>
        <v>0</v>
      </c>
      <c r="O16" s="126"/>
      <c r="P16" s="127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441">
        <v>500</v>
      </c>
      <c r="L17" s="442"/>
      <c r="M17" s="443"/>
      <c r="N17" s="428"/>
      <c r="O17" s="429"/>
      <c r="P17" s="430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422">
        <v>500</v>
      </c>
      <c r="L18" s="423"/>
      <c r="M18" s="424"/>
      <c r="N18" s="125">
        <f>Q49</f>
        <v>0</v>
      </c>
      <c r="O18" s="126"/>
      <c r="P18" s="127"/>
      <c r="Q18" s="373">
        <f>V45/T45*100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422">
        <v>7</v>
      </c>
      <c r="L19" s="423"/>
      <c r="M19" s="424"/>
      <c r="N19" s="125">
        <f>Q51</f>
        <v>0</v>
      </c>
      <c r="O19" s="126"/>
      <c r="P19" s="127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422">
        <v>500</v>
      </c>
      <c r="L20" s="423"/>
      <c r="M20" s="424"/>
      <c r="N20" s="125">
        <f>Q54</f>
        <v>0</v>
      </c>
      <c r="O20" s="126"/>
      <c r="P20" s="127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422">
        <v>200</v>
      </c>
      <c r="L21" s="423"/>
      <c r="M21" s="424"/>
      <c r="N21" s="125">
        <f>Q56</f>
        <v>0</v>
      </c>
      <c r="O21" s="126"/>
      <c r="P21" s="127"/>
      <c r="Q21" s="373">
        <f>V55/T55*100</f>
        <v>0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34" t="s">
        <v>91</v>
      </c>
      <c r="L22" s="434"/>
      <c r="M22" s="434"/>
      <c r="N22" s="71" t="s">
        <v>91</v>
      </c>
      <c r="O22" s="71"/>
      <c r="P22" s="71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460">
        <v>250</v>
      </c>
      <c r="L23" s="269"/>
      <c r="M23" s="461"/>
      <c r="N23" s="503"/>
      <c r="O23" s="429"/>
      <c r="P23" s="430"/>
      <c r="Q23" s="250">
        <f>V59/T59*100</f>
        <v>0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457">
        <v>250</v>
      </c>
      <c r="L24" s="458"/>
      <c r="M24" s="459"/>
      <c r="N24" s="502">
        <f>Q64</f>
        <v>0</v>
      </c>
      <c r="O24" s="126"/>
      <c r="P24" s="127"/>
      <c r="Q24" s="464">
        <f>V60/T60*100</f>
        <v>0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457">
        <v>3</v>
      </c>
      <c r="L25" s="458"/>
      <c r="M25" s="459"/>
      <c r="N25" s="502">
        <f>Q66</f>
        <v>0</v>
      </c>
      <c r="O25" s="126"/>
      <c r="P25" s="127"/>
      <c r="Q25" s="464">
        <f>V65/T65*100</f>
        <v>0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1354200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>
        <v>200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30</v>
      </c>
      <c r="U31" s="194"/>
      <c r="V31" s="195">
        <f>SUM(V32,V37,V40,V42)</f>
        <v>0</v>
      </c>
      <c r="W31" s="196"/>
      <c r="X31" s="94"/>
      <c r="Y31" s="94"/>
      <c r="Z31" s="579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>
        <v>200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>
        <v>15</v>
      </c>
      <c r="U32" s="72"/>
      <c r="V32" s="73">
        <f>SUM(V33:W36)</f>
        <v>0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>
        <v>200</v>
      </c>
      <c r="I33" s="641"/>
      <c r="J33" s="641"/>
      <c r="K33" s="642"/>
      <c r="L33" s="642"/>
      <c r="M33" s="642"/>
      <c r="N33" s="642"/>
      <c r="O33" s="642"/>
      <c r="P33" s="642"/>
      <c r="Q33" s="642"/>
      <c r="R33" s="642"/>
      <c r="S33" s="565"/>
      <c r="T33" s="649">
        <v>5</v>
      </c>
      <c r="U33" s="649"/>
      <c r="V33" s="604">
        <f>(T33*((K33*0)+(N33*50)+(Q33*100)))/(H33*100)</f>
        <v>0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>
        <v>200</v>
      </c>
      <c r="I34" s="563"/>
      <c r="J34" s="564"/>
      <c r="K34" s="565"/>
      <c r="L34" s="566"/>
      <c r="M34" s="567"/>
      <c r="N34" s="565"/>
      <c r="O34" s="566"/>
      <c r="P34" s="567"/>
      <c r="Q34" s="565"/>
      <c r="R34" s="566"/>
      <c r="S34" s="566"/>
      <c r="T34" s="649">
        <v>3</v>
      </c>
      <c r="U34" s="649"/>
      <c r="V34" s="604">
        <f>(T34*((K34*0)+(N34*50)+(Q34*100)))/(H34*100)</f>
        <v>0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41">
        <v>200</v>
      </c>
      <c r="I35" s="641"/>
      <c r="J35" s="641"/>
      <c r="K35" s="642"/>
      <c r="L35" s="642"/>
      <c r="M35" s="642"/>
      <c r="N35" s="642"/>
      <c r="O35" s="642"/>
      <c r="P35" s="642"/>
      <c r="Q35" s="642"/>
      <c r="R35" s="642"/>
      <c r="S35" s="565"/>
      <c r="T35" s="649">
        <v>5</v>
      </c>
      <c r="U35" s="649"/>
      <c r="V35" s="604">
        <f aca="true" t="shared" si="0" ref="V35">(T35*((K35*0)+(N35*50)+(Q35*100)))/(H35*100)</f>
        <v>0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>
        <v>200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>
        <v>2</v>
      </c>
      <c r="U36" s="602"/>
      <c r="V36" s="603">
        <f aca="true" t="shared" si="1" ref="V36">(T36*((K36*0)+(N36*50)+(Q36*100)))/(H36*100)</f>
        <v>0</v>
      </c>
      <c r="W36" s="604"/>
      <c r="X36" s="582"/>
      <c r="Y36" s="582"/>
      <c r="Z36" s="583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3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5</v>
      </c>
      <c r="U37" s="124"/>
      <c r="V37" s="403">
        <f>SUM(V38:W39)</f>
        <v>0</v>
      </c>
      <c r="W37" s="73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3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3</v>
      </c>
      <c r="U38" s="602"/>
      <c r="V38" s="603">
        <f aca="true" t="shared" si="2" ref="V38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2</v>
      </c>
      <c r="U39" s="602"/>
      <c r="V39" s="603">
        <f aca="true" t="shared" si="3" ref="V39">(T39*((K39*0)+(N39*50)+(Q39*100)))/(H39*100)</f>
        <v>0</v>
      </c>
      <c r="W39" s="604"/>
      <c r="X39" s="582"/>
      <c r="Y39" s="582"/>
      <c r="Z39" s="583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>
        <v>200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>
        <v>5</v>
      </c>
      <c r="U40" s="124"/>
      <c r="V40" s="403">
        <f>SUM(V41)</f>
        <v>0</v>
      </c>
      <c r="W40" s="73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>
        <v>200</v>
      </c>
      <c r="I41" s="563"/>
      <c r="J41" s="564"/>
      <c r="K41" s="565"/>
      <c r="L41" s="566"/>
      <c r="M41" s="567"/>
      <c r="N41" s="565"/>
      <c r="O41" s="566"/>
      <c r="P41" s="567"/>
      <c r="Q41" s="565"/>
      <c r="R41" s="566"/>
      <c r="S41" s="568"/>
      <c r="T41" s="601">
        <v>5</v>
      </c>
      <c r="U41" s="602"/>
      <c r="V41" s="603">
        <f aca="true" t="shared" si="4" ref="V41">(T41*((K41*0)+(N41*50)+(Q41*100)))/(H41*100)</f>
        <v>0</v>
      </c>
      <c r="W41" s="604"/>
      <c r="X41" s="582"/>
      <c r="Y41" s="582"/>
      <c r="Z41" s="583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100</v>
      </c>
      <c r="I42" s="401"/>
      <c r="J42" s="4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5</v>
      </c>
      <c r="U42" s="124"/>
      <c r="V42" s="403">
        <f>SUM(V43)</f>
        <v>0</v>
      </c>
      <c r="W42" s="73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100</v>
      </c>
      <c r="I43" s="563"/>
      <c r="J43" s="564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5</v>
      </c>
      <c r="U43" s="602"/>
      <c r="V43" s="603">
        <f aca="true" t="shared" si="5" ref="V43">(T43*((K43*0)+(N43*50)+(Q43*100)))/(H43*100)</f>
        <v>0</v>
      </c>
      <c r="W43" s="604"/>
      <c r="X43" s="582"/>
      <c r="Y43" s="582"/>
      <c r="Z43" s="583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500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50</v>
      </c>
      <c r="U44" s="227"/>
      <c r="V44" s="606">
        <f>SUM(V45,V50,V53,V55)</f>
        <v>0</v>
      </c>
      <c r="W44" s="607"/>
      <c r="X44" s="582"/>
      <c r="Y44" s="582"/>
      <c r="Z44" s="583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500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30</v>
      </c>
      <c r="U45" s="124"/>
      <c r="V45" s="599">
        <f>SUM(V46:W49)</f>
        <v>0</v>
      </c>
      <c r="W45" s="600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500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3">
        <f aca="true" t="shared" si="6" ref="V46:V62">(T46*((K46*0)+(N46*50)+(Q46*100)))/(H46*100)</f>
        <v>0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500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5</v>
      </c>
      <c r="U47" s="602"/>
      <c r="V47" s="603">
        <f t="shared" si="6"/>
        <v>0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500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3">
        <f t="shared" si="6"/>
        <v>0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500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3">
        <f t="shared" si="6"/>
        <v>0</v>
      </c>
      <c r="W49" s="604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7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599">
        <f>SUM(V51:W52)</f>
        <v>0</v>
      </c>
      <c r="W50" s="600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7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3">
        <f aca="true" t="shared" si="7" ref="V51">(T51*((K51*0)+(N51*50)+(Q51*100)))/(H51*100)</f>
        <v>0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3">
        <f t="shared" si="6"/>
        <v>0</v>
      </c>
      <c r="W52" s="604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500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5</v>
      </c>
      <c r="U53" s="124"/>
      <c r="V53" s="599">
        <f>SUM(V54)</f>
        <v>0</v>
      </c>
      <c r="W53" s="600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500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5</v>
      </c>
      <c r="U54" s="602"/>
      <c r="V54" s="603">
        <f t="shared" si="6"/>
        <v>0</v>
      </c>
      <c r="W54" s="604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>
        <v>200</v>
      </c>
      <c r="I55" s="401"/>
      <c r="J55" s="4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10</v>
      </c>
      <c r="U55" s="124"/>
      <c r="V55" s="599">
        <f>SUM(V56)</f>
        <v>0</v>
      </c>
      <c r="W55" s="600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>
        <v>200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10</v>
      </c>
      <c r="U56" s="602"/>
      <c r="V56" s="603">
        <f t="shared" si="6"/>
        <v>0</v>
      </c>
      <c r="W56" s="604"/>
      <c r="X56" s="582"/>
      <c r="Y56" s="582"/>
      <c r="Z56" s="583"/>
    </row>
    <row r="57" spans="1:26" s="30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 t="s">
        <v>91</v>
      </c>
      <c r="I57" s="401"/>
      <c r="J57" s="402"/>
      <c r="K57" s="348"/>
      <c r="L57" s="349"/>
      <c r="M57" s="350"/>
      <c r="N57" s="348"/>
      <c r="O57" s="349"/>
      <c r="P57" s="350"/>
      <c r="Q57" s="348"/>
      <c r="R57" s="349"/>
      <c r="S57" s="433"/>
      <c r="T57" s="123" t="s">
        <v>91</v>
      </c>
      <c r="U57" s="124"/>
      <c r="V57" s="123" t="s">
        <v>91</v>
      </c>
      <c r="W57" s="124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52" t="s">
        <v>91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 t="s">
        <v>91</v>
      </c>
      <c r="U58" s="654"/>
      <c r="V58" s="602" t="s">
        <v>91</v>
      </c>
      <c r="W58" s="654"/>
      <c r="X58" s="582"/>
      <c r="Y58" s="582"/>
      <c r="Z58" s="583"/>
    </row>
    <row r="59" spans="1:26" s="29" customFormat="1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>
        <v>250</v>
      </c>
      <c r="I59" s="269"/>
      <c r="J59" s="270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20</v>
      </c>
      <c r="U59" s="273"/>
      <c r="V59" s="606">
        <f>SUM(V60,V65)</f>
        <v>0</v>
      </c>
      <c r="W59" s="607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>
        <v>250</v>
      </c>
      <c r="I60" s="276"/>
      <c r="J60" s="277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15</v>
      </c>
      <c r="U60" s="280"/>
      <c r="V60" s="599">
        <f>SUM(V61:W64)</f>
        <v>0</v>
      </c>
      <c r="W60" s="600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16">
        <v>250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5</v>
      </c>
      <c r="U61" s="614"/>
      <c r="V61" s="603">
        <f t="shared" si="6"/>
        <v>0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15">
        <v>250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3</v>
      </c>
      <c r="U62" s="622"/>
      <c r="V62" s="603">
        <f t="shared" si="6"/>
        <v>0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15">
        <v>250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3">
        <f aca="true" t="shared" si="8" ref="V63:V67">(T63*((K63*0)+(N63*50)+(Q63*100)))/(H63*100)</f>
        <v>0</v>
      </c>
      <c r="W63" s="604"/>
      <c r="X63" s="582"/>
      <c r="Y63" s="582"/>
      <c r="Z63" s="583"/>
    </row>
    <row r="64" spans="1:26" s="25" customFormat="1" ht="24" customHeight="1">
      <c r="A64" s="558"/>
      <c r="B64" s="643" t="s">
        <v>84</v>
      </c>
      <c r="C64" s="644"/>
      <c r="D64" s="644"/>
      <c r="E64" s="644"/>
      <c r="F64" s="644"/>
      <c r="G64" s="645"/>
      <c r="H64" s="616">
        <v>250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2</v>
      </c>
      <c r="U64" s="622"/>
      <c r="V64" s="603">
        <f t="shared" si="8"/>
        <v>0</v>
      </c>
      <c r="W64" s="604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>
        <v>3</v>
      </c>
      <c r="I65" s="633"/>
      <c r="J65" s="634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599">
        <f>SUM(V66:W67)</f>
        <v>0</v>
      </c>
      <c r="W65" s="600"/>
      <c r="X65" s="582"/>
      <c r="Y65" s="582"/>
      <c r="Z65" s="583"/>
    </row>
    <row r="66" spans="1:26" s="25" customFormat="1" ht="48" customHeight="1">
      <c r="A66" s="301"/>
      <c r="B66" s="303" t="s">
        <v>85</v>
      </c>
      <c r="C66" s="304"/>
      <c r="D66" s="304"/>
      <c r="E66" s="304"/>
      <c r="F66" s="304"/>
      <c r="G66" s="305"/>
      <c r="H66" s="286">
        <v>3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3">
        <f t="shared" si="8"/>
        <v>0</v>
      </c>
      <c r="W66" s="604"/>
      <c r="X66" s="582"/>
      <c r="Y66" s="582"/>
      <c r="Z66" s="583"/>
    </row>
    <row r="67" spans="1:26" s="32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285">
        <v>80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3">
        <f t="shared" si="8"/>
        <v>0</v>
      </c>
      <c r="W67" s="604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SUM(T59,T44,T31)</f>
        <v>100</v>
      </c>
      <c r="U68" s="243"/>
      <c r="V68" s="244">
        <f>SUM(V59,V44,V31)</f>
        <v>0</v>
      </c>
      <c r="W68" s="245"/>
      <c r="X68" s="246"/>
      <c r="Y68" s="247"/>
      <c r="Z68" s="248"/>
    </row>
    <row r="69" spans="1:26" ht="9.95" customHeight="1">
      <c r="A69" s="708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23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23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23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23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23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23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"/>
  </protectedRanges>
  <mergeCells count="467">
    <mergeCell ref="S134:Y135"/>
    <mergeCell ref="B111:H120"/>
    <mergeCell ref="J111:Q120"/>
    <mergeCell ref="A66:A67"/>
    <mergeCell ref="A61:A64"/>
    <mergeCell ref="A51:A52"/>
    <mergeCell ref="A46:A49"/>
    <mergeCell ref="A33:A36"/>
    <mergeCell ref="A38:A39"/>
    <mergeCell ref="M77:X77"/>
    <mergeCell ref="H99:P99"/>
    <mergeCell ref="Q99:X99"/>
    <mergeCell ref="Y99:Z99"/>
    <mergeCell ref="B103:Y107"/>
    <mergeCell ref="B88:L88"/>
    <mergeCell ref="M88:X88"/>
    <mergeCell ref="B89:L89"/>
    <mergeCell ref="M89:X89"/>
    <mergeCell ref="Y85:Z85"/>
    <mergeCell ref="Y86:Z86"/>
    <mergeCell ref="A84:Z84"/>
    <mergeCell ref="B85:L85"/>
    <mergeCell ref="H67:J67"/>
    <mergeCell ref="K67:M6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X68:Z68"/>
    <mergeCell ref="A69:Z69"/>
    <mergeCell ref="A72:Z72"/>
    <mergeCell ref="B74:L74"/>
    <mergeCell ref="M74:X74"/>
    <mergeCell ref="Y74:Z74"/>
    <mergeCell ref="Y95:Z95"/>
    <mergeCell ref="B96:G96"/>
    <mergeCell ref="H96:P96"/>
    <mergeCell ref="Q96:X96"/>
    <mergeCell ref="Y96:Z96"/>
    <mergeCell ref="Y87:Z87"/>
    <mergeCell ref="Y88:Z88"/>
    <mergeCell ref="Y89:Z89"/>
    <mergeCell ref="B87:L87"/>
    <mergeCell ref="M87:X87"/>
    <mergeCell ref="N67:P67"/>
    <mergeCell ref="Q67:S67"/>
    <mergeCell ref="T67:U67"/>
    <mergeCell ref="V67:W67"/>
    <mergeCell ref="A68:S68"/>
    <mergeCell ref="T68:U68"/>
    <mergeCell ref="V68:W68"/>
    <mergeCell ref="B67:G67"/>
    <mergeCell ref="H65:J65"/>
    <mergeCell ref="K65:M65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B66:G66"/>
    <mergeCell ref="M85:X85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B77:L77"/>
    <mergeCell ref="Y77:Z77"/>
    <mergeCell ref="B71:L71"/>
    <mergeCell ref="M71:X71"/>
    <mergeCell ref="Y71:Z71"/>
    <mergeCell ref="B73:L73"/>
    <mergeCell ref="M73:X73"/>
    <mergeCell ref="Y73:Z73"/>
    <mergeCell ref="A78:Z78"/>
    <mergeCell ref="B75:L75"/>
    <mergeCell ref="M75:X75"/>
    <mergeCell ref="Y75:Z75"/>
    <mergeCell ref="B76:L76"/>
    <mergeCell ref="M76:X76"/>
    <mergeCell ref="Y76:Z76"/>
    <mergeCell ref="V60:W60"/>
    <mergeCell ref="H61:J61"/>
    <mergeCell ref="K61:M61"/>
    <mergeCell ref="N61:P61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B34:G34"/>
    <mergeCell ref="H34:J34"/>
    <mergeCell ref="K34:M34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B22:J22"/>
    <mergeCell ref="Q22:R22"/>
    <mergeCell ref="K22:M22"/>
    <mergeCell ref="N22:P22"/>
    <mergeCell ref="N15:P15"/>
    <mergeCell ref="Q15:R15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V30:W30"/>
    <mergeCell ref="B31:G31"/>
    <mergeCell ref="H31:J31"/>
    <mergeCell ref="K31:M31"/>
    <mergeCell ref="N31:P31"/>
    <mergeCell ref="S111:Y120"/>
    <mergeCell ref="B121:H122"/>
    <mergeCell ref="J121:Q122"/>
    <mergeCell ref="S121:Y122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B97:G97"/>
    <mergeCell ref="H97:P97"/>
    <mergeCell ref="Q97:X97"/>
    <mergeCell ref="Y97:Z97"/>
    <mergeCell ref="B98:G98"/>
    <mergeCell ref="H98:P98"/>
    <mergeCell ref="Q98:X98"/>
    <mergeCell ref="Y98:Z98"/>
    <mergeCell ref="B99:G99"/>
    <mergeCell ref="B64:G64"/>
    <mergeCell ref="B65:G65"/>
    <mergeCell ref="Q61:S61"/>
    <mergeCell ref="T61:U61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4:J64"/>
    <mergeCell ref="K64:M64"/>
    <mergeCell ref="N64:P64"/>
    <mergeCell ref="Q64:S64"/>
    <mergeCell ref="T64:U64"/>
    <mergeCell ref="V64:W64"/>
    <mergeCell ref="B58:G58"/>
    <mergeCell ref="B59:G59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Q14:R14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23:P2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Q26:R26"/>
    <mergeCell ref="Q25:R25"/>
    <mergeCell ref="Q24:R24"/>
    <mergeCell ref="Q23:R23"/>
    <mergeCell ref="B61:G61"/>
    <mergeCell ref="B60:G60"/>
    <mergeCell ref="X31:Z67"/>
    <mergeCell ref="S12:U25"/>
    <mergeCell ref="V12:X25"/>
    <mergeCell ref="Y12:Z25"/>
    <mergeCell ref="Y26:Z26"/>
    <mergeCell ref="V26:X26"/>
    <mergeCell ref="S26:U26"/>
    <mergeCell ref="A26:P26"/>
    <mergeCell ref="B63:G63"/>
    <mergeCell ref="B62:G62"/>
    <mergeCell ref="B25:J25"/>
    <mergeCell ref="B24:J24"/>
    <mergeCell ref="B23:J23"/>
    <mergeCell ref="K25:M25"/>
    <mergeCell ref="K24:M24"/>
    <mergeCell ref="K23:M23"/>
    <mergeCell ref="N25:P25"/>
    <mergeCell ref="N24:P24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Z155"/>
  <sheetViews>
    <sheetView view="pageBreakPreview" zoomScaleSheetLayoutView="100" workbookViewId="0" topLeftCell="A52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 t="s">
        <v>91</v>
      </c>
      <c r="O12" s="365"/>
      <c r="P12" s="365"/>
      <c r="Q12" s="366" t="s">
        <v>91</v>
      </c>
      <c r="R12" s="366"/>
      <c r="S12" s="709">
        <v>907100</v>
      </c>
      <c r="T12" s="710"/>
      <c r="U12" s="711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373" t="s">
        <v>91</v>
      </c>
      <c r="O13" s="373"/>
      <c r="P13" s="373"/>
      <c r="Q13" s="373" t="s">
        <v>91</v>
      </c>
      <c r="R13" s="373"/>
      <c r="S13" s="712"/>
      <c r="T13" s="713"/>
      <c r="U13" s="714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 t="s">
        <v>91</v>
      </c>
      <c r="L14" s="376"/>
      <c r="M14" s="376"/>
      <c r="N14" s="377" t="s">
        <v>91</v>
      </c>
      <c r="O14" s="377"/>
      <c r="P14" s="377"/>
      <c r="Q14" s="373" t="s">
        <v>91</v>
      </c>
      <c r="R14" s="373"/>
      <c r="S14" s="712"/>
      <c r="T14" s="713"/>
      <c r="U14" s="714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377" t="s">
        <v>91</v>
      </c>
      <c r="O15" s="377"/>
      <c r="P15" s="377"/>
      <c r="Q15" s="373" t="s">
        <v>91</v>
      </c>
      <c r="R15" s="373"/>
      <c r="S15" s="712"/>
      <c r="T15" s="713"/>
      <c r="U15" s="714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 t="s">
        <v>91</v>
      </c>
      <c r="L16" s="368"/>
      <c r="M16" s="369"/>
      <c r="N16" s="370" t="s">
        <v>91</v>
      </c>
      <c r="O16" s="371"/>
      <c r="P16" s="372"/>
      <c r="Q16" s="373" t="s">
        <v>91</v>
      </c>
      <c r="R16" s="373"/>
      <c r="S16" s="712"/>
      <c r="T16" s="713"/>
      <c r="U16" s="714"/>
      <c r="V16" s="394"/>
      <c r="W16" s="395"/>
      <c r="X16" s="396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>
        <v>350</v>
      </c>
      <c r="L17" s="597"/>
      <c r="M17" s="598"/>
      <c r="N17" s="378"/>
      <c r="O17" s="266"/>
      <c r="P17" s="267"/>
      <c r="Q17" s="196">
        <f>V44/T44*100</f>
        <v>0</v>
      </c>
      <c r="R17" s="196"/>
      <c r="S17" s="712"/>
      <c r="T17" s="713"/>
      <c r="U17" s="714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350</v>
      </c>
      <c r="L18" s="368"/>
      <c r="M18" s="369"/>
      <c r="N18" s="370">
        <f>Q49</f>
        <v>0</v>
      </c>
      <c r="O18" s="371"/>
      <c r="P18" s="372"/>
      <c r="Q18" s="373">
        <f>V45/T45*100</f>
        <v>0</v>
      </c>
      <c r="R18" s="373"/>
      <c r="S18" s="712"/>
      <c r="T18" s="713"/>
      <c r="U18" s="714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9</v>
      </c>
      <c r="L19" s="368"/>
      <c r="M19" s="369"/>
      <c r="N19" s="370">
        <f>Q51</f>
        <v>0</v>
      </c>
      <c r="O19" s="371"/>
      <c r="P19" s="372"/>
      <c r="Q19" s="373">
        <f>V50/T50*100</f>
        <v>0</v>
      </c>
      <c r="R19" s="373"/>
      <c r="S19" s="712"/>
      <c r="T19" s="713"/>
      <c r="U19" s="714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350</v>
      </c>
      <c r="L20" s="368"/>
      <c r="M20" s="369"/>
      <c r="N20" s="370">
        <f>Q54</f>
        <v>0</v>
      </c>
      <c r="O20" s="371"/>
      <c r="P20" s="372"/>
      <c r="Q20" s="373">
        <f>V53/T53*100</f>
        <v>0</v>
      </c>
      <c r="R20" s="373"/>
      <c r="S20" s="712"/>
      <c r="T20" s="713"/>
      <c r="U20" s="714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>
        <v>160</v>
      </c>
      <c r="L21" s="368"/>
      <c r="M21" s="369"/>
      <c r="N21" s="370">
        <f>Q56</f>
        <v>0</v>
      </c>
      <c r="O21" s="371"/>
      <c r="P21" s="372"/>
      <c r="Q21" s="373">
        <f>V55/T55*100</f>
        <v>0</v>
      </c>
      <c r="R21" s="373"/>
      <c r="S21" s="712"/>
      <c r="T21" s="713"/>
      <c r="U21" s="714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>
        <v>300</v>
      </c>
      <c r="L22" s="404"/>
      <c r="M22" s="404"/>
      <c r="N22" s="377">
        <f>Q58</f>
        <v>0</v>
      </c>
      <c r="O22" s="377"/>
      <c r="P22" s="377"/>
      <c r="Q22" s="373">
        <f>V57/T57*100</f>
        <v>0</v>
      </c>
      <c r="R22" s="373"/>
      <c r="S22" s="712"/>
      <c r="T22" s="713"/>
      <c r="U22" s="714"/>
      <c r="V22" s="394"/>
      <c r="W22" s="395"/>
      <c r="X22" s="396"/>
      <c r="Y22" s="341"/>
      <c r="Z22" s="342"/>
    </row>
    <row r="23" spans="1:26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>
        <v>145</v>
      </c>
      <c r="L23" s="260"/>
      <c r="M23" s="261"/>
      <c r="N23" s="265"/>
      <c r="O23" s="266"/>
      <c r="P23" s="267"/>
      <c r="Q23" s="250">
        <f>V59/T59*100</f>
        <v>0</v>
      </c>
      <c r="R23" s="195"/>
      <c r="S23" s="712"/>
      <c r="T23" s="713"/>
      <c r="U23" s="714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>
        <v>145</v>
      </c>
      <c r="L24" s="593"/>
      <c r="M24" s="594"/>
      <c r="N24" s="595">
        <f>Q64</f>
        <v>0</v>
      </c>
      <c r="O24" s="371"/>
      <c r="P24" s="372"/>
      <c r="Q24" s="464">
        <f>V60/T60*100</f>
        <v>0</v>
      </c>
      <c r="R24" s="465"/>
      <c r="S24" s="712"/>
      <c r="T24" s="713"/>
      <c r="U24" s="714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>
        <v>2</v>
      </c>
      <c r="L25" s="593"/>
      <c r="M25" s="594"/>
      <c r="N25" s="595">
        <f>Q66</f>
        <v>0</v>
      </c>
      <c r="O25" s="371"/>
      <c r="P25" s="372"/>
      <c r="Q25" s="464">
        <f>V65/T65*100</f>
        <v>0</v>
      </c>
      <c r="R25" s="465"/>
      <c r="S25" s="715"/>
      <c r="T25" s="716"/>
      <c r="U25" s="717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907100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 t="s">
        <v>91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194" t="s">
        <v>91</v>
      </c>
      <c r="U31" s="194"/>
      <c r="V31" s="195" t="s">
        <v>91</v>
      </c>
      <c r="W31" s="196"/>
      <c r="X31" s="666"/>
      <c r="Y31" s="666"/>
      <c r="Z31" s="667"/>
    </row>
    <row r="32" spans="1:26" s="8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 t="s">
        <v>91</v>
      </c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72" t="s">
        <v>91</v>
      </c>
      <c r="U32" s="72"/>
      <c r="V32" s="73" t="s">
        <v>91</v>
      </c>
      <c r="W32" s="74"/>
      <c r="X32" s="580"/>
      <c r="Y32" s="580"/>
      <c r="Z32" s="581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718" t="s">
        <v>91</v>
      </c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9" t="s">
        <v>91</v>
      </c>
      <c r="U33" s="719"/>
      <c r="V33" s="604" t="s">
        <v>91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718" t="s">
        <v>91</v>
      </c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9" t="s">
        <v>91</v>
      </c>
      <c r="U34" s="719"/>
      <c r="V34" s="604" t="s">
        <v>91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718" t="s">
        <v>91</v>
      </c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9" t="s">
        <v>91</v>
      </c>
      <c r="U35" s="719"/>
      <c r="V35" s="604" t="s">
        <v>91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718" t="s">
        <v>91</v>
      </c>
      <c r="I36" s="718"/>
      <c r="J36" s="718"/>
      <c r="K36" s="718"/>
      <c r="L36" s="718"/>
      <c r="M36" s="718"/>
      <c r="N36" s="718"/>
      <c r="O36" s="718"/>
      <c r="P36" s="718"/>
      <c r="Q36" s="718"/>
      <c r="R36" s="718"/>
      <c r="S36" s="718"/>
      <c r="T36" s="719" t="s">
        <v>91</v>
      </c>
      <c r="U36" s="719"/>
      <c r="V36" s="604" t="s">
        <v>91</v>
      </c>
      <c r="W36" s="650"/>
      <c r="X36" s="582"/>
      <c r="Y36" s="582"/>
      <c r="Z36" s="583"/>
    </row>
    <row r="37" spans="1:26" s="8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374" t="s">
        <v>91</v>
      </c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72" t="s">
        <v>91</v>
      </c>
      <c r="U37" s="72"/>
      <c r="V37" s="600" t="s">
        <v>91</v>
      </c>
      <c r="W37" s="721"/>
      <c r="X37" s="580"/>
      <c r="Y37" s="580"/>
      <c r="Z37" s="581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718" t="s">
        <v>91</v>
      </c>
      <c r="I38" s="718"/>
      <c r="J38" s="718"/>
      <c r="K38" s="718"/>
      <c r="L38" s="718"/>
      <c r="M38" s="718"/>
      <c r="N38" s="718"/>
      <c r="O38" s="718"/>
      <c r="P38" s="718"/>
      <c r="Q38" s="718"/>
      <c r="R38" s="718"/>
      <c r="S38" s="718"/>
      <c r="T38" s="719" t="s">
        <v>91</v>
      </c>
      <c r="U38" s="719"/>
      <c r="V38" s="604" t="s">
        <v>91</v>
      </c>
      <c r="W38" s="650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718" t="s">
        <v>91</v>
      </c>
      <c r="I39" s="718"/>
      <c r="J39" s="718"/>
      <c r="K39" s="718"/>
      <c r="L39" s="718"/>
      <c r="M39" s="718"/>
      <c r="N39" s="718"/>
      <c r="O39" s="718"/>
      <c r="P39" s="718"/>
      <c r="Q39" s="718"/>
      <c r="R39" s="718"/>
      <c r="S39" s="718"/>
      <c r="T39" s="719" t="s">
        <v>91</v>
      </c>
      <c r="U39" s="719"/>
      <c r="V39" s="604" t="s">
        <v>91</v>
      </c>
      <c r="W39" s="650"/>
      <c r="X39" s="582"/>
      <c r="Y39" s="582"/>
      <c r="Z39" s="583"/>
    </row>
    <row r="40" spans="1:26" s="8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374" t="s">
        <v>91</v>
      </c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72" t="s">
        <v>91</v>
      </c>
      <c r="U40" s="72"/>
      <c r="V40" s="600" t="s">
        <v>91</v>
      </c>
      <c r="W40" s="721"/>
      <c r="X40" s="580"/>
      <c r="Y40" s="580"/>
      <c r="Z40" s="581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718" t="s">
        <v>91</v>
      </c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9" t="s">
        <v>91</v>
      </c>
      <c r="U41" s="719"/>
      <c r="V41" s="604" t="s">
        <v>91</v>
      </c>
      <c r="W41" s="650"/>
      <c r="X41" s="582"/>
      <c r="Y41" s="582"/>
      <c r="Z41" s="583"/>
    </row>
    <row r="42" spans="1:26" s="8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374" t="s">
        <v>91</v>
      </c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72" t="s">
        <v>91</v>
      </c>
      <c r="U42" s="72"/>
      <c r="V42" s="600" t="s">
        <v>91</v>
      </c>
      <c r="W42" s="721"/>
      <c r="X42" s="580"/>
      <c r="Y42" s="580"/>
      <c r="Z42" s="581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718" t="s">
        <v>91</v>
      </c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9" t="s">
        <v>91</v>
      </c>
      <c r="U43" s="719"/>
      <c r="V43" s="604" t="s">
        <v>91</v>
      </c>
      <c r="W43" s="650"/>
      <c r="X43" s="582"/>
      <c r="Y43" s="582"/>
      <c r="Z43" s="583"/>
    </row>
    <row r="44" spans="1:26" s="8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350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70</v>
      </c>
      <c r="U44" s="227"/>
      <c r="V44" s="607">
        <f>SUM(V45,V50,V53,V55,V57)</f>
        <v>0</v>
      </c>
      <c r="W44" s="720"/>
      <c r="X44" s="580"/>
      <c r="Y44" s="580"/>
      <c r="Z44" s="581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350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35</v>
      </c>
      <c r="U45" s="124"/>
      <c r="V45" s="600">
        <f>SUM(V46:W49)</f>
        <v>0</v>
      </c>
      <c r="W45" s="721"/>
      <c r="X45" s="580"/>
      <c r="Y45" s="580"/>
      <c r="Z45" s="581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350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4">
        <f aca="true" t="shared" si="0" ref="V46:V67">(T46*((K46*0)+(N46*50)+(Q46*100)))/(H46*100)</f>
        <v>0</v>
      </c>
      <c r="W46" s="650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350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10</v>
      </c>
      <c r="U47" s="602"/>
      <c r="V47" s="604">
        <f t="shared" si="0"/>
        <v>0</v>
      </c>
      <c r="W47" s="650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350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4">
        <f t="shared" si="0"/>
        <v>0</v>
      </c>
      <c r="W48" s="650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350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4">
        <f t="shared" si="0"/>
        <v>0</v>
      </c>
      <c r="W49" s="650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9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600">
        <f>SUM(V51:W52)</f>
        <v>0</v>
      </c>
      <c r="W50" s="721"/>
      <c r="X50" s="580"/>
      <c r="Y50" s="580"/>
      <c r="Z50" s="581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9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4">
        <f t="shared" si="0"/>
        <v>0</v>
      </c>
      <c r="W51" s="650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4">
        <f t="shared" si="0"/>
        <v>0</v>
      </c>
      <c r="W52" s="650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350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10</v>
      </c>
      <c r="U53" s="124"/>
      <c r="V53" s="600">
        <f>SUM(V54)</f>
        <v>0</v>
      </c>
      <c r="W53" s="721"/>
      <c r="X53" s="580"/>
      <c r="Y53" s="580"/>
      <c r="Z53" s="581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350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10</v>
      </c>
      <c r="U54" s="602"/>
      <c r="V54" s="604">
        <f t="shared" si="0"/>
        <v>0</v>
      </c>
      <c r="W54" s="650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>
        <v>160</v>
      </c>
      <c r="I55" s="401"/>
      <c r="J55" s="4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10</v>
      </c>
      <c r="U55" s="124"/>
      <c r="V55" s="600">
        <f>SUM(V56)</f>
        <v>0</v>
      </c>
      <c r="W55" s="721"/>
      <c r="X55" s="580"/>
      <c r="Y55" s="580"/>
      <c r="Z55" s="581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>
        <v>160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10</v>
      </c>
      <c r="U56" s="602"/>
      <c r="V56" s="604">
        <f t="shared" si="0"/>
        <v>0</v>
      </c>
      <c r="W56" s="650"/>
      <c r="X56" s="582"/>
      <c r="Y56" s="582"/>
      <c r="Z56" s="583"/>
    </row>
    <row r="57" spans="1:26" s="30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>
        <v>300</v>
      </c>
      <c r="I57" s="401"/>
      <c r="J57" s="402"/>
      <c r="K57" s="348"/>
      <c r="L57" s="349"/>
      <c r="M57" s="350"/>
      <c r="N57" s="348"/>
      <c r="O57" s="349"/>
      <c r="P57" s="350"/>
      <c r="Q57" s="348"/>
      <c r="R57" s="349"/>
      <c r="S57" s="433"/>
      <c r="T57" s="123">
        <v>10</v>
      </c>
      <c r="U57" s="124"/>
      <c r="V57" s="600">
        <f>SUM(V58)</f>
        <v>0</v>
      </c>
      <c r="W57" s="721"/>
      <c r="X57" s="580"/>
      <c r="Y57" s="580"/>
      <c r="Z57" s="581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52">
        <v>300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>
        <v>10</v>
      </c>
      <c r="U58" s="654"/>
      <c r="V58" s="604">
        <f t="shared" si="0"/>
        <v>0</v>
      </c>
      <c r="W58" s="650"/>
      <c r="X58" s="582"/>
      <c r="Y58" s="582"/>
      <c r="Z58" s="583"/>
    </row>
    <row r="59" spans="1:26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>
        <v>145</v>
      </c>
      <c r="I59" s="269"/>
      <c r="J59" s="270"/>
      <c r="K59" s="183"/>
      <c r="L59" s="206"/>
      <c r="M59" s="207"/>
      <c r="N59" s="183"/>
      <c r="O59" s="206"/>
      <c r="P59" s="207"/>
      <c r="Q59" s="183"/>
      <c r="R59" s="206"/>
      <c r="S59" s="271"/>
      <c r="T59" s="272">
        <v>30</v>
      </c>
      <c r="U59" s="273"/>
      <c r="V59" s="607">
        <f>SUM(V60,V65)</f>
        <v>0</v>
      </c>
      <c r="W59" s="720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>
        <v>145</v>
      </c>
      <c r="I60" s="276"/>
      <c r="J60" s="277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25</v>
      </c>
      <c r="U60" s="280"/>
      <c r="V60" s="600">
        <f>SUM(V61:W64)</f>
        <v>0</v>
      </c>
      <c r="W60" s="721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16">
        <v>145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10</v>
      </c>
      <c r="U61" s="614"/>
      <c r="V61" s="604">
        <f t="shared" si="0"/>
        <v>0</v>
      </c>
      <c r="W61" s="650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15">
        <v>145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5</v>
      </c>
      <c r="U62" s="622"/>
      <c r="V62" s="604">
        <f t="shared" si="0"/>
        <v>0</v>
      </c>
      <c r="W62" s="650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15">
        <v>145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4">
        <f t="shared" si="0"/>
        <v>0</v>
      </c>
      <c r="W63" s="650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16">
        <v>145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5</v>
      </c>
      <c r="U64" s="622"/>
      <c r="V64" s="604">
        <f t="shared" si="0"/>
        <v>0</v>
      </c>
      <c r="W64" s="650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>
        <v>2</v>
      </c>
      <c r="I65" s="633"/>
      <c r="J65" s="634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600">
        <f>SUM(V66:W67)</f>
        <v>0</v>
      </c>
      <c r="W65" s="721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86">
        <v>2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32</v>
      </c>
      <c r="U66" s="311"/>
      <c r="V66" s="604">
        <f t="shared" si="0"/>
        <v>0</v>
      </c>
      <c r="W66" s="650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285">
        <v>80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4">
        <f t="shared" si="0"/>
        <v>0</v>
      </c>
      <c r="W67" s="650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SUM(T59,T44)</f>
        <v>100</v>
      </c>
      <c r="U68" s="243"/>
      <c r="V68" s="244">
        <f>SUM(V59,V44)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s="25" customFormat="1" ht="72" customHeight="1">
      <c r="A94" s="23" t="str">
        <f>IF(B94&lt;&gt;"","3.1","")</f>
        <v/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2"/>
      <c r="R94" s="413"/>
      <c r="S94" s="413"/>
      <c r="T94" s="413"/>
      <c r="U94" s="413"/>
      <c r="V94" s="413"/>
      <c r="W94" s="413"/>
      <c r="X94" s="414"/>
      <c r="Y94" s="410"/>
      <c r="Z94" s="410"/>
    </row>
    <row r="95" spans="1:26" s="25" customFormat="1" ht="72" customHeight="1">
      <c r="A95" s="23" t="str">
        <f>IF(B95&lt;&gt;"","3.2","")</f>
        <v/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2"/>
      <c r="R95" s="413"/>
      <c r="S95" s="413"/>
      <c r="T95" s="413"/>
      <c r="U95" s="413"/>
      <c r="V95" s="413"/>
      <c r="W95" s="413"/>
      <c r="X95" s="414"/>
      <c r="Y95" s="410"/>
      <c r="Z95" s="410"/>
    </row>
    <row r="96" spans="1:26" s="25" customFormat="1" ht="72" customHeight="1">
      <c r="A96" s="23" t="str">
        <f>IF(B96&lt;&gt;"","3.3","")</f>
        <v/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2"/>
      <c r="R96" s="413"/>
      <c r="S96" s="413"/>
      <c r="T96" s="413"/>
      <c r="U96" s="413"/>
      <c r="V96" s="413"/>
      <c r="W96" s="413"/>
      <c r="X96" s="414"/>
      <c r="Y96" s="410"/>
      <c r="Z96" s="410"/>
    </row>
    <row r="97" spans="1:26" s="25" customFormat="1" ht="72" customHeight="1">
      <c r="A97" s="23" t="str">
        <f>IF(B97&lt;&gt;"","3.4","")</f>
        <v/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2"/>
      <c r="R97" s="413"/>
      <c r="S97" s="413"/>
      <c r="T97" s="413"/>
      <c r="U97" s="413"/>
      <c r="V97" s="413"/>
      <c r="W97" s="413"/>
      <c r="X97" s="414"/>
      <c r="Y97" s="410"/>
      <c r="Z97" s="410"/>
    </row>
    <row r="98" spans="1:26" s="25" customFormat="1" ht="72" customHeight="1">
      <c r="A98" s="23" t="str">
        <f>IF(B98&lt;&gt;"","3.5","")</f>
        <v/>
      </c>
      <c r="B98" s="412"/>
      <c r="C98" s="413"/>
      <c r="D98" s="413"/>
      <c r="E98" s="413"/>
      <c r="F98" s="413"/>
      <c r="G98" s="414"/>
      <c r="H98" s="412"/>
      <c r="I98" s="413"/>
      <c r="J98" s="413"/>
      <c r="K98" s="413"/>
      <c r="L98" s="413"/>
      <c r="M98" s="413"/>
      <c r="N98" s="413"/>
      <c r="O98" s="413"/>
      <c r="P98" s="414"/>
      <c r="Q98" s="412"/>
      <c r="R98" s="413"/>
      <c r="S98" s="413"/>
      <c r="T98" s="413"/>
      <c r="U98" s="413"/>
      <c r="V98" s="413"/>
      <c r="W98" s="413"/>
      <c r="X98" s="414"/>
      <c r="Y98" s="415"/>
      <c r="Z98" s="416"/>
    </row>
    <row r="99" spans="1:26" s="25" customFormat="1" ht="72" customHeight="1">
      <c r="A99" s="23" t="str">
        <f>IF(B99&lt;&gt;"","3.6","")</f>
        <v/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2"/>
      <c r="R99" s="413"/>
      <c r="S99" s="413"/>
      <c r="T99" s="413"/>
      <c r="U99" s="413"/>
      <c r="V99" s="413"/>
      <c r="W99" s="413"/>
      <c r="X99" s="414"/>
      <c r="Y99" s="410"/>
      <c r="Z99" s="410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X31 B73:Z77 B79:Z83 B85:Z89 B94:Z99 B103 B111 B121 J111 J121 S111 S121 B124 B134 J124 J134 S124 S134 B137 B147 J137 J147 S137 S147 R151:R152 Q153 R154 F151:F155 K44:S67" name="ช่วง1_2"/>
  </protectedRanges>
  <mergeCells count="467">
    <mergeCell ref="S134:Y135"/>
    <mergeCell ref="B111:H120"/>
    <mergeCell ref="J111:Q120"/>
    <mergeCell ref="A33:A36"/>
    <mergeCell ref="A38:A39"/>
    <mergeCell ref="A46:A49"/>
    <mergeCell ref="A51:A52"/>
    <mergeCell ref="A61:A64"/>
    <mergeCell ref="A66:A67"/>
    <mergeCell ref="M77:X77"/>
    <mergeCell ref="H99:P99"/>
    <mergeCell ref="Q99:X99"/>
    <mergeCell ref="Y99:Z99"/>
    <mergeCell ref="B103:Y107"/>
    <mergeCell ref="B88:L88"/>
    <mergeCell ref="M88:X88"/>
    <mergeCell ref="B89:L89"/>
    <mergeCell ref="M89:X89"/>
    <mergeCell ref="Y85:Z85"/>
    <mergeCell ref="Y86:Z86"/>
    <mergeCell ref="A84:Z84"/>
    <mergeCell ref="B85:L85"/>
    <mergeCell ref="H67:J67"/>
    <mergeCell ref="K67:M6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X68:Z68"/>
    <mergeCell ref="A69:Z69"/>
    <mergeCell ref="A72:Z72"/>
    <mergeCell ref="B74:L74"/>
    <mergeCell ref="M74:X74"/>
    <mergeCell ref="Y74:Z74"/>
    <mergeCell ref="Y95:Z95"/>
    <mergeCell ref="B96:G96"/>
    <mergeCell ref="H96:P96"/>
    <mergeCell ref="Q96:X96"/>
    <mergeCell ref="Y96:Z96"/>
    <mergeCell ref="Y87:Z87"/>
    <mergeCell ref="Y88:Z88"/>
    <mergeCell ref="Y89:Z89"/>
    <mergeCell ref="B87:L87"/>
    <mergeCell ref="M87:X87"/>
    <mergeCell ref="N67:P67"/>
    <mergeCell ref="Q67:S67"/>
    <mergeCell ref="T67:U67"/>
    <mergeCell ref="V67:W67"/>
    <mergeCell ref="A68:S68"/>
    <mergeCell ref="T68:U68"/>
    <mergeCell ref="V68:W68"/>
    <mergeCell ref="B67:G67"/>
    <mergeCell ref="H65:J65"/>
    <mergeCell ref="K65:M65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B66:G66"/>
    <mergeCell ref="M85:X85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B77:L77"/>
    <mergeCell ref="Y77:Z77"/>
    <mergeCell ref="B71:L71"/>
    <mergeCell ref="M71:X71"/>
    <mergeCell ref="Y71:Z71"/>
    <mergeCell ref="B73:L73"/>
    <mergeCell ref="M73:X73"/>
    <mergeCell ref="Y73:Z73"/>
    <mergeCell ref="A78:Z78"/>
    <mergeCell ref="B75:L75"/>
    <mergeCell ref="M75:X75"/>
    <mergeCell ref="Y75:Z75"/>
    <mergeCell ref="B76:L76"/>
    <mergeCell ref="M76:X76"/>
    <mergeCell ref="Y76:Z76"/>
    <mergeCell ref="V60:W60"/>
    <mergeCell ref="H61:J61"/>
    <mergeCell ref="K61:M61"/>
    <mergeCell ref="N61:P61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B34:G34"/>
    <mergeCell ref="H34:J34"/>
    <mergeCell ref="K34:M34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B22:J22"/>
    <mergeCell ref="Q22:R22"/>
    <mergeCell ref="K22:M22"/>
    <mergeCell ref="N22:P22"/>
    <mergeCell ref="N15:P15"/>
    <mergeCell ref="Q15:R15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V30:W30"/>
    <mergeCell ref="B31:G31"/>
    <mergeCell ref="H31:J31"/>
    <mergeCell ref="K31:M31"/>
    <mergeCell ref="N31:P31"/>
    <mergeCell ref="S111:Y120"/>
    <mergeCell ref="B121:H122"/>
    <mergeCell ref="J121:Q122"/>
    <mergeCell ref="S121:Y122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B97:G97"/>
    <mergeCell ref="H97:P97"/>
    <mergeCell ref="Q97:X97"/>
    <mergeCell ref="Y97:Z97"/>
    <mergeCell ref="B98:G98"/>
    <mergeCell ref="H98:P98"/>
    <mergeCell ref="Q98:X98"/>
    <mergeCell ref="Y98:Z98"/>
    <mergeCell ref="B99:G99"/>
    <mergeCell ref="B64:G64"/>
    <mergeCell ref="B65:G65"/>
    <mergeCell ref="Q61:S61"/>
    <mergeCell ref="T61:U61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4:J64"/>
    <mergeCell ref="K64:M64"/>
    <mergeCell ref="N64:P64"/>
    <mergeCell ref="Q64:S64"/>
    <mergeCell ref="T64:U64"/>
    <mergeCell ref="V64:W64"/>
    <mergeCell ref="B58:G58"/>
    <mergeCell ref="B59:G59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Q14:R14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23:P2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Q26:R26"/>
    <mergeCell ref="Q25:R25"/>
    <mergeCell ref="Q24:R24"/>
    <mergeCell ref="Q23:R23"/>
    <mergeCell ref="B61:G61"/>
    <mergeCell ref="B60:G60"/>
    <mergeCell ref="X31:Z67"/>
    <mergeCell ref="S12:U25"/>
    <mergeCell ref="V12:X25"/>
    <mergeCell ref="Y12:Z25"/>
    <mergeCell ref="Y26:Z26"/>
    <mergeCell ref="V26:X26"/>
    <mergeCell ref="S26:U26"/>
    <mergeCell ref="A26:P26"/>
    <mergeCell ref="B63:G63"/>
    <mergeCell ref="B62:G62"/>
    <mergeCell ref="B25:J25"/>
    <mergeCell ref="B24:J24"/>
    <mergeCell ref="B23:J23"/>
    <mergeCell ref="K25:M25"/>
    <mergeCell ref="K24:M24"/>
    <mergeCell ref="K23:M23"/>
    <mergeCell ref="N25:P25"/>
    <mergeCell ref="N24:P24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L58:M58 K44:K67 O58:P58 N44:N67 R58:S58 Q44:Q67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155"/>
  <sheetViews>
    <sheetView view="pageBreakPreview" zoomScaleSheetLayoutView="100" workbookViewId="0" topLeftCell="A55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28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426">
        <v>100</v>
      </c>
      <c r="L12" s="426"/>
      <c r="M12" s="426"/>
      <c r="N12" s="426"/>
      <c r="O12" s="426"/>
      <c r="P12" s="426"/>
      <c r="Q12" s="366">
        <f>V31/T31*100</f>
        <v>0</v>
      </c>
      <c r="R12" s="366"/>
      <c r="S12" s="321">
        <v>4645500</v>
      </c>
      <c r="T12" s="322"/>
      <c r="U12" s="323"/>
      <c r="V12" s="330"/>
      <c r="W12" s="331"/>
      <c r="X12" s="332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420">
        <v>100</v>
      </c>
      <c r="L13" s="420"/>
      <c r="M13" s="420"/>
      <c r="N13" s="71">
        <f>Q36</f>
        <v>0</v>
      </c>
      <c r="O13" s="71"/>
      <c r="P13" s="71"/>
      <c r="Q13" s="373">
        <f>V32/T32*100</f>
        <v>0</v>
      </c>
      <c r="R13" s="373"/>
      <c r="S13" s="324"/>
      <c r="T13" s="325"/>
      <c r="U13" s="326"/>
      <c r="V13" s="333"/>
      <c r="W13" s="334"/>
      <c r="X13" s="335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420">
        <v>32</v>
      </c>
      <c r="L14" s="420"/>
      <c r="M14" s="420"/>
      <c r="N14" s="71">
        <f>Q38</f>
        <v>0</v>
      </c>
      <c r="O14" s="71"/>
      <c r="P14" s="71"/>
      <c r="Q14" s="373">
        <f>V37/T37*100</f>
        <v>0</v>
      </c>
      <c r="R14" s="373"/>
      <c r="S14" s="324"/>
      <c r="T14" s="325"/>
      <c r="U14" s="326"/>
      <c r="V14" s="333"/>
      <c r="W14" s="334"/>
      <c r="X14" s="335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420">
        <v>100</v>
      </c>
      <c r="L15" s="420"/>
      <c r="M15" s="420"/>
      <c r="N15" s="71">
        <f>Q41</f>
        <v>0</v>
      </c>
      <c r="O15" s="71"/>
      <c r="P15" s="71"/>
      <c r="Q15" s="373">
        <f>V40/T40*100</f>
        <v>0</v>
      </c>
      <c r="R15" s="373"/>
      <c r="S15" s="324"/>
      <c r="T15" s="325"/>
      <c r="U15" s="326"/>
      <c r="V15" s="333"/>
      <c r="W15" s="334"/>
      <c r="X15" s="335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422">
        <v>3100</v>
      </c>
      <c r="L16" s="423"/>
      <c r="M16" s="424"/>
      <c r="N16" s="125">
        <f>Q43</f>
        <v>0</v>
      </c>
      <c r="O16" s="126"/>
      <c r="P16" s="127"/>
      <c r="Q16" s="373">
        <f>V42/T42*100</f>
        <v>0</v>
      </c>
      <c r="R16" s="373"/>
      <c r="S16" s="324"/>
      <c r="T16" s="325"/>
      <c r="U16" s="326"/>
      <c r="V16" s="333"/>
      <c r="W16" s="334"/>
      <c r="X16" s="335"/>
      <c r="Y16" s="341"/>
      <c r="Z16" s="342"/>
    </row>
    <row r="17" spans="1:26" s="28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441">
        <v>600</v>
      </c>
      <c r="L17" s="442"/>
      <c r="M17" s="443"/>
      <c r="N17" s="428"/>
      <c r="O17" s="429"/>
      <c r="P17" s="430"/>
      <c r="Q17" s="196">
        <f>V44/T44*100</f>
        <v>0</v>
      </c>
      <c r="R17" s="196"/>
      <c r="S17" s="324"/>
      <c r="T17" s="325"/>
      <c r="U17" s="326"/>
      <c r="V17" s="333"/>
      <c r="W17" s="334"/>
      <c r="X17" s="335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422">
        <v>600</v>
      </c>
      <c r="L18" s="423"/>
      <c r="M18" s="424"/>
      <c r="N18" s="125">
        <f>Q49</f>
        <v>0</v>
      </c>
      <c r="O18" s="126"/>
      <c r="P18" s="127"/>
      <c r="Q18" s="373">
        <f>V45/T45*100</f>
        <v>0</v>
      </c>
      <c r="R18" s="373"/>
      <c r="S18" s="324"/>
      <c r="T18" s="325"/>
      <c r="U18" s="326"/>
      <c r="V18" s="333"/>
      <c r="W18" s="334"/>
      <c r="X18" s="335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422">
        <v>19</v>
      </c>
      <c r="L19" s="423"/>
      <c r="M19" s="424"/>
      <c r="N19" s="125">
        <f>Q51</f>
        <v>0</v>
      </c>
      <c r="O19" s="126"/>
      <c r="P19" s="127"/>
      <c r="Q19" s="373">
        <f>V50/T50*100</f>
        <v>0</v>
      </c>
      <c r="R19" s="373"/>
      <c r="S19" s="324"/>
      <c r="T19" s="325"/>
      <c r="U19" s="326"/>
      <c r="V19" s="333"/>
      <c r="W19" s="334"/>
      <c r="X19" s="335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422">
        <v>600</v>
      </c>
      <c r="L20" s="423"/>
      <c r="M20" s="424"/>
      <c r="N20" s="125">
        <f>Q54</f>
        <v>0</v>
      </c>
      <c r="O20" s="126"/>
      <c r="P20" s="127"/>
      <c r="Q20" s="373">
        <f>V53/T53*100</f>
        <v>0</v>
      </c>
      <c r="R20" s="373"/>
      <c r="S20" s="324"/>
      <c r="T20" s="325"/>
      <c r="U20" s="326"/>
      <c r="V20" s="333"/>
      <c r="W20" s="334"/>
      <c r="X20" s="335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422">
        <v>160</v>
      </c>
      <c r="L21" s="423"/>
      <c r="M21" s="424"/>
      <c r="N21" s="125">
        <f>Q56</f>
        <v>0</v>
      </c>
      <c r="O21" s="126"/>
      <c r="P21" s="127"/>
      <c r="Q21" s="373">
        <f>V55/T55*100</f>
        <v>0</v>
      </c>
      <c r="R21" s="373"/>
      <c r="S21" s="324"/>
      <c r="T21" s="325"/>
      <c r="U21" s="326"/>
      <c r="V21" s="333"/>
      <c r="W21" s="334"/>
      <c r="X21" s="335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34">
        <v>1100</v>
      </c>
      <c r="L22" s="434"/>
      <c r="M22" s="434"/>
      <c r="N22" s="71">
        <f>Q58</f>
        <v>0</v>
      </c>
      <c r="O22" s="71"/>
      <c r="P22" s="71"/>
      <c r="Q22" s="373">
        <f>V57/T57*100</f>
        <v>0</v>
      </c>
      <c r="R22" s="373"/>
      <c r="S22" s="324"/>
      <c r="T22" s="325"/>
      <c r="U22" s="326"/>
      <c r="V22" s="333"/>
      <c r="W22" s="334"/>
      <c r="X22" s="335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460">
        <v>187</v>
      </c>
      <c r="L23" s="269"/>
      <c r="M23" s="461"/>
      <c r="N23" s="503"/>
      <c r="O23" s="429"/>
      <c r="P23" s="430"/>
      <c r="Q23" s="250">
        <f>V59/T59*100</f>
        <v>0</v>
      </c>
      <c r="R23" s="195"/>
      <c r="S23" s="324"/>
      <c r="T23" s="325"/>
      <c r="U23" s="326"/>
      <c r="V23" s="333"/>
      <c r="W23" s="334"/>
      <c r="X23" s="335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457">
        <v>187</v>
      </c>
      <c r="L24" s="458"/>
      <c r="M24" s="459"/>
      <c r="N24" s="502">
        <f>Q64</f>
        <v>0</v>
      </c>
      <c r="O24" s="126"/>
      <c r="P24" s="127"/>
      <c r="Q24" s="464">
        <f>V60/T60*100</f>
        <v>0</v>
      </c>
      <c r="R24" s="465"/>
      <c r="S24" s="324"/>
      <c r="T24" s="325"/>
      <c r="U24" s="326"/>
      <c r="V24" s="333"/>
      <c r="W24" s="334"/>
      <c r="X24" s="335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457">
        <v>2</v>
      </c>
      <c r="L25" s="458"/>
      <c r="M25" s="459"/>
      <c r="N25" s="502">
        <f>Q66</f>
        <v>0</v>
      </c>
      <c r="O25" s="126"/>
      <c r="P25" s="127"/>
      <c r="Q25" s="464">
        <f>V65/T65*100</f>
        <v>0</v>
      </c>
      <c r="R25" s="465"/>
      <c r="S25" s="327"/>
      <c r="T25" s="328"/>
      <c r="U25" s="329"/>
      <c r="V25" s="336"/>
      <c r="W25" s="337"/>
      <c r="X25" s="338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482">
        <f>SUM(S12)</f>
        <v>4645500</v>
      </c>
      <c r="T26" s="483"/>
      <c r="U26" s="484"/>
      <c r="V26" s="482">
        <f>SUM(V12)</f>
        <v>0</v>
      </c>
      <c r="W26" s="483"/>
      <c r="X26" s="484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ht="60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217">
        <v>100</v>
      </c>
      <c r="I31" s="217"/>
      <c r="J31" s="217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30</v>
      </c>
      <c r="U31" s="194"/>
      <c r="V31" s="195">
        <f>SUM(V32,V37,V40,V42)</f>
        <v>0</v>
      </c>
      <c r="W31" s="196"/>
      <c r="X31" s="94"/>
      <c r="Y31" s="94"/>
      <c r="Z31" s="579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>
        <v>100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>
        <v>15</v>
      </c>
      <c r="U32" s="72"/>
      <c r="V32" s="73">
        <f>SUM(V33:W36)</f>
        <v>0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>
        <v>100</v>
      </c>
      <c r="I33" s="641"/>
      <c r="J33" s="641"/>
      <c r="K33" s="642"/>
      <c r="L33" s="642"/>
      <c r="M33" s="642"/>
      <c r="N33" s="642"/>
      <c r="O33" s="642"/>
      <c r="P33" s="642"/>
      <c r="Q33" s="642"/>
      <c r="R33" s="642"/>
      <c r="S33" s="565"/>
      <c r="T33" s="649">
        <v>5</v>
      </c>
      <c r="U33" s="649"/>
      <c r="V33" s="604">
        <f>(T33*((K33*0)+(N33*50)+(Q33*100)))/(H33*100)</f>
        <v>0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>
        <v>100</v>
      </c>
      <c r="I34" s="563"/>
      <c r="J34" s="564"/>
      <c r="K34" s="565"/>
      <c r="L34" s="566"/>
      <c r="M34" s="567"/>
      <c r="N34" s="565"/>
      <c r="O34" s="566"/>
      <c r="P34" s="567"/>
      <c r="Q34" s="565"/>
      <c r="R34" s="566"/>
      <c r="S34" s="566"/>
      <c r="T34" s="649">
        <v>3</v>
      </c>
      <c r="U34" s="649"/>
      <c r="V34" s="604">
        <f>(T34*((K34*0)+(N34*50)+(Q34*100)))/(H34*100)</f>
        <v>0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41">
        <v>100</v>
      </c>
      <c r="I35" s="641"/>
      <c r="J35" s="641"/>
      <c r="K35" s="642"/>
      <c r="L35" s="642"/>
      <c r="M35" s="642"/>
      <c r="N35" s="642"/>
      <c r="O35" s="642"/>
      <c r="P35" s="642"/>
      <c r="Q35" s="642"/>
      <c r="R35" s="642"/>
      <c r="S35" s="565"/>
      <c r="T35" s="649">
        <v>5</v>
      </c>
      <c r="U35" s="649"/>
      <c r="V35" s="604">
        <f aca="true" t="shared" si="0" ref="V35:V58">(T35*((K35*0)+(N35*50)+(Q35*100)))/(H35*100)</f>
        <v>0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>
        <v>100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>
        <v>2</v>
      </c>
      <c r="U36" s="602"/>
      <c r="V36" s="603">
        <f aca="true" t="shared" si="1" ref="V36">(T36*((K36*0)+(N36*50)+(Q36*100)))/(H36*100)</f>
        <v>0</v>
      </c>
      <c r="W36" s="604"/>
      <c r="X36" s="582"/>
      <c r="Y36" s="582"/>
      <c r="Z36" s="583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32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5</v>
      </c>
      <c r="U37" s="124"/>
      <c r="V37" s="403">
        <f>SUM(V38:W39)</f>
        <v>0</v>
      </c>
      <c r="W37" s="73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32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3</v>
      </c>
      <c r="U38" s="602"/>
      <c r="V38" s="603">
        <f aca="true" t="shared" si="2" ref="V38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2</v>
      </c>
      <c r="U39" s="602"/>
      <c r="V39" s="603">
        <f aca="true" t="shared" si="3" ref="V39">(T39*((K39*0)+(N39*50)+(Q39*100)))/(H39*100)</f>
        <v>0</v>
      </c>
      <c r="W39" s="604"/>
      <c r="X39" s="582"/>
      <c r="Y39" s="582"/>
      <c r="Z39" s="583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>
        <v>100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>
        <v>5</v>
      </c>
      <c r="U40" s="124"/>
      <c r="V40" s="403">
        <f>SUM(V41)</f>
        <v>0</v>
      </c>
      <c r="W40" s="73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>
        <v>100</v>
      </c>
      <c r="I41" s="563"/>
      <c r="J41" s="564"/>
      <c r="K41" s="565"/>
      <c r="L41" s="566"/>
      <c r="M41" s="567"/>
      <c r="N41" s="565"/>
      <c r="O41" s="566"/>
      <c r="P41" s="567"/>
      <c r="Q41" s="565"/>
      <c r="R41" s="566"/>
      <c r="S41" s="568"/>
      <c r="T41" s="601">
        <v>5</v>
      </c>
      <c r="U41" s="602"/>
      <c r="V41" s="603">
        <f aca="true" t="shared" si="4" ref="V41">(T41*((K41*0)+(N41*50)+(Q41*100)))/(H41*100)</f>
        <v>0</v>
      </c>
      <c r="W41" s="604"/>
      <c r="X41" s="582"/>
      <c r="Y41" s="582"/>
      <c r="Z41" s="583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3100</v>
      </c>
      <c r="I42" s="401"/>
      <c r="J42" s="4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5</v>
      </c>
      <c r="U42" s="124"/>
      <c r="V42" s="403">
        <f>SUM(V43)</f>
        <v>0</v>
      </c>
      <c r="W42" s="73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3100</v>
      </c>
      <c r="I43" s="563"/>
      <c r="J43" s="564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5</v>
      </c>
      <c r="U43" s="602"/>
      <c r="V43" s="603">
        <f aca="true" t="shared" si="5" ref="V43">(T43*((K43*0)+(N43*50)+(Q43*100)))/(H43*100)</f>
        <v>0</v>
      </c>
      <c r="W43" s="604"/>
      <c r="X43" s="582"/>
      <c r="Y43" s="582"/>
      <c r="Z43" s="583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600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50</v>
      </c>
      <c r="U44" s="227"/>
      <c r="V44" s="406">
        <f>SUM(V45,V50,V53,V55,V57)</f>
        <v>0</v>
      </c>
      <c r="W44" s="195"/>
      <c r="X44" s="582"/>
      <c r="Y44" s="582"/>
      <c r="Z44" s="583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600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30</v>
      </c>
      <c r="U45" s="124"/>
      <c r="V45" s="600">
        <f>SUM(V46:W49)</f>
        <v>0</v>
      </c>
      <c r="W45" s="721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600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4">
        <f aca="true" t="shared" si="6" ref="V46:V56">(T46*((K46*0)+(N46*50)+(Q46*100)))/(H46*100)</f>
        <v>0</v>
      </c>
      <c r="W46" s="650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600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5</v>
      </c>
      <c r="U47" s="602"/>
      <c r="V47" s="604">
        <f t="shared" si="6"/>
        <v>0</v>
      </c>
      <c r="W47" s="650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600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4">
        <f t="shared" si="6"/>
        <v>0</v>
      </c>
      <c r="W48" s="650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600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4">
        <f t="shared" si="6"/>
        <v>0</v>
      </c>
      <c r="W49" s="650"/>
      <c r="X49" s="582"/>
      <c r="Y49" s="582"/>
      <c r="Z49" s="583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19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600">
        <f>SUM(V51:W52)</f>
        <v>0</v>
      </c>
      <c r="W50" s="721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19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4">
        <f t="shared" si="6"/>
        <v>0</v>
      </c>
      <c r="W51" s="650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4">
        <f t="shared" si="6"/>
        <v>0</v>
      </c>
      <c r="W52" s="650"/>
      <c r="X52" s="582"/>
      <c r="Y52" s="582"/>
      <c r="Z52" s="583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600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5</v>
      </c>
      <c r="U53" s="124"/>
      <c r="V53" s="600">
        <f>SUM(V54)</f>
        <v>0</v>
      </c>
      <c r="W53" s="721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600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5</v>
      </c>
      <c r="U54" s="602"/>
      <c r="V54" s="604">
        <f t="shared" si="6"/>
        <v>0</v>
      </c>
      <c r="W54" s="650"/>
      <c r="X54" s="582"/>
      <c r="Y54" s="582"/>
      <c r="Z54" s="583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>
        <v>160</v>
      </c>
      <c r="I55" s="401"/>
      <c r="J55" s="4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5</v>
      </c>
      <c r="U55" s="124"/>
      <c r="V55" s="600">
        <f>SUM(V56)</f>
        <v>0</v>
      </c>
      <c r="W55" s="721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>
        <v>160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5</v>
      </c>
      <c r="U56" s="602"/>
      <c r="V56" s="604">
        <f t="shared" si="6"/>
        <v>0</v>
      </c>
      <c r="W56" s="650"/>
      <c r="X56" s="582"/>
      <c r="Y56" s="582"/>
      <c r="Z56" s="583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>
        <v>1100</v>
      </c>
      <c r="I57" s="401"/>
      <c r="J57" s="402"/>
      <c r="K57" s="348"/>
      <c r="L57" s="349"/>
      <c r="M57" s="350"/>
      <c r="N57" s="348"/>
      <c r="O57" s="349"/>
      <c r="P57" s="350"/>
      <c r="Q57" s="348"/>
      <c r="R57" s="349"/>
      <c r="S57" s="433"/>
      <c r="T57" s="123">
        <v>5</v>
      </c>
      <c r="U57" s="124"/>
      <c r="V57" s="600">
        <f>SUM(V58)</f>
        <v>0</v>
      </c>
      <c r="W57" s="721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52">
        <v>1100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>
        <v>5</v>
      </c>
      <c r="U58" s="654"/>
      <c r="V58" s="604">
        <f t="shared" si="0"/>
        <v>0</v>
      </c>
      <c r="W58" s="650"/>
      <c r="X58" s="582"/>
      <c r="Y58" s="582"/>
      <c r="Z58" s="583"/>
    </row>
    <row r="59" spans="1:26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>
        <v>187</v>
      </c>
      <c r="I59" s="269"/>
      <c r="J59" s="270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20</v>
      </c>
      <c r="U59" s="273"/>
      <c r="V59" s="274">
        <f>SUM(V60,V65)</f>
        <v>0</v>
      </c>
      <c r="W59" s="195"/>
      <c r="X59" s="582"/>
      <c r="Y59" s="582"/>
      <c r="Z59" s="583"/>
    </row>
    <row r="60" spans="1:26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>
        <v>187</v>
      </c>
      <c r="I60" s="276"/>
      <c r="J60" s="277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15</v>
      </c>
      <c r="U60" s="280"/>
      <c r="V60" s="600">
        <f>SUM(V61:W64)</f>
        <v>0</v>
      </c>
      <c r="W60" s="721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16">
        <v>187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5</v>
      </c>
      <c r="U61" s="614"/>
      <c r="V61" s="604">
        <f aca="true" t="shared" si="7" ref="V61:V67">(T61*((K61*0)+(N61*50)+(Q61*100)))/(H61*100)</f>
        <v>0</v>
      </c>
      <c r="W61" s="650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15">
        <v>187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3</v>
      </c>
      <c r="U62" s="622"/>
      <c r="V62" s="604">
        <f t="shared" si="7"/>
        <v>0</v>
      </c>
      <c r="W62" s="650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15">
        <v>187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4">
        <f t="shared" si="7"/>
        <v>0</v>
      </c>
      <c r="W63" s="650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16">
        <v>187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2</v>
      </c>
      <c r="U64" s="622"/>
      <c r="V64" s="604">
        <f t="shared" si="7"/>
        <v>0</v>
      </c>
      <c r="W64" s="650"/>
      <c r="X64" s="582"/>
      <c r="Y64" s="582"/>
      <c r="Z64" s="583"/>
    </row>
    <row r="65" spans="1:26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>
        <v>2</v>
      </c>
      <c r="I65" s="633"/>
      <c r="J65" s="634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600">
        <f>SUM(V66:W67)</f>
        <v>0</v>
      </c>
      <c r="W65" s="721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86">
        <v>2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4">
        <f t="shared" si="7"/>
        <v>0</v>
      </c>
      <c r="W66" s="650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285">
        <v>80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4">
        <f t="shared" si="7"/>
        <v>0</v>
      </c>
      <c r="W67" s="650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SUM(T59,T44,T31)</f>
        <v>100</v>
      </c>
      <c r="U68" s="243"/>
      <c r="V68" s="244">
        <f>SUM(V59,V44,V31)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s="25" customFormat="1" ht="72" customHeight="1">
      <c r="A94" s="23" t="str">
        <f>IF(B94&lt;&gt;"","3.1","")</f>
        <v/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2"/>
      <c r="R94" s="413"/>
      <c r="S94" s="413"/>
      <c r="T94" s="413"/>
      <c r="U94" s="413"/>
      <c r="V94" s="413"/>
      <c r="W94" s="413"/>
      <c r="X94" s="414"/>
      <c r="Y94" s="410"/>
      <c r="Z94" s="410"/>
    </row>
    <row r="95" spans="1:26" s="25" customFormat="1" ht="72" customHeight="1">
      <c r="A95" s="23" t="str">
        <f>IF(B95&lt;&gt;"","3.2","")</f>
        <v/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2"/>
      <c r="R95" s="413"/>
      <c r="S95" s="413"/>
      <c r="T95" s="413"/>
      <c r="U95" s="413"/>
      <c r="V95" s="413"/>
      <c r="W95" s="413"/>
      <c r="X95" s="414"/>
      <c r="Y95" s="410"/>
      <c r="Z95" s="410"/>
    </row>
    <row r="96" spans="1:26" s="25" customFormat="1" ht="72" customHeight="1">
      <c r="A96" s="23" t="str">
        <f>IF(B96&lt;&gt;"","3.3","")</f>
        <v/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2"/>
      <c r="R96" s="413"/>
      <c r="S96" s="413"/>
      <c r="T96" s="413"/>
      <c r="U96" s="413"/>
      <c r="V96" s="413"/>
      <c r="W96" s="413"/>
      <c r="X96" s="414"/>
      <c r="Y96" s="410"/>
      <c r="Z96" s="410"/>
    </row>
    <row r="97" spans="1:26" s="25" customFormat="1" ht="72" customHeight="1">
      <c r="A97" s="23" t="str">
        <f>IF(B97&lt;&gt;"","3.4","")</f>
        <v/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2"/>
      <c r="R97" s="413"/>
      <c r="S97" s="413"/>
      <c r="T97" s="413"/>
      <c r="U97" s="413"/>
      <c r="V97" s="413"/>
      <c r="W97" s="413"/>
      <c r="X97" s="414"/>
      <c r="Y97" s="410"/>
      <c r="Z97" s="410"/>
    </row>
    <row r="98" spans="1:26" s="25" customFormat="1" ht="72" customHeight="1">
      <c r="A98" s="23" t="str">
        <f>IF(B98&lt;&gt;"","3.5","")</f>
        <v/>
      </c>
      <c r="B98" s="412"/>
      <c r="C98" s="413"/>
      <c r="D98" s="413"/>
      <c r="E98" s="413"/>
      <c r="F98" s="413"/>
      <c r="G98" s="414"/>
      <c r="H98" s="412"/>
      <c r="I98" s="413"/>
      <c r="J98" s="413"/>
      <c r="K98" s="413"/>
      <c r="L98" s="413"/>
      <c r="M98" s="413"/>
      <c r="N98" s="413"/>
      <c r="O98" s="413"/>
      <c r="P98" s="414"/>
      <c r="Q98" s="412"/>
      <c r="R98" s="413"/>
      <c r="S98" s="413"/>
      <c r="T98" s="413"/>
      <c r="U98" s="413"/>
      <c r="V98" s="413"/>
      <c r="W98" s="413"/>
      <c r="X98" s="414"/>
      <c r="Y98" s="415"/>
      <c r="Z98" s="416"/>
    </row>
    <row r="99" spans="1:26" s="25" customFormat="1" ht="72" customHeight="1">
      <c r="A99" s="23" t="str">
        <f>IF(B99&lt;&gt;"","3.6","")</f>
        <v/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2"/>
      <c r="R99" s="413"/>
      <c r="S99" s="413"/>
      <c r="T99" s="413"/>
      <c r="U99" s="413"/>
      <c r="V99" s="413"/>
      <c r="W99" s="413"/>
      <c r="X99" s="414"/>
      <c r="Y99" s="410"/>
      <c r="Z99" s="410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"/>
  </protectedRanges>
  <mergeCells count="467">
    <mergeCell ref="S134:Y135"/>
    <mergeCell ref="B111:H120"/>
    <mergeCell ref="J111:Q120"/>
    <mergeCell ref="A33:A36"/>
    <mergeCell ref="A38:A39"/>
    <mergeCell ref="A46:A49"/>
    <mergeCell ref="A51:A52"/>
    <mergeCell ref="A61:A64"/>
    <mergeCell ref="A66:A67"/>
    <mergeCell ref="M77:X77"/>
    <mergeCell ref="H99:P99"/>
    <mergeCell ref="Q99:X99"/>
    <mergeCell ref="Y99:Z99"/>
    <mergeCell ref="B103:Y107"/>
    <mergeCell ref="B88:L88"/>
    <mergeCell ref="M88:X88"/>
    <mergeCell ref="B89:L89"/>
    <mergeCell ref="M89:X89"/>
    <mergeCell ref="Y85:Z85"/>
    <mergeCell ref="Y86:Z86"/>
    <mergeCell ref="A84:Z84"/>
    <mergeCell ref="B85:L85"/>
    <mergeCell ref="H67:J67"/>
    <mergeCell ref="K67:M6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X68:Z68"/>
    <mergeCell ref="A69:Z69"/>
    <mergeCell ref="A72:Z72"/>
    <mergeCell ref="B74:L74"/>
    <mergeCell ref="M74:X74"/>
    <mergeCell ref="Y74:Z74"/>
    <mergeCell ref="Y95:Z95"/>
    <mergeCell ref="B96:G96"/>
    <mergeCell ref="H96:P96"/>
    <mergeCell ref="Q96:X96"/>
    <mergeCell ref="Y96:Z96"/>
    <mergeCell ref="Y87:Z87"/>
    <mergeCell ref="Y88:Z88"/>
    <mergeCell ref="Y89:Z89"/>
    <mergeCell ref="B87:L87"/>
    <mergeCell ref="M87:X87"/>
    <mergeCell ref="N67:P67"/>
    <mergeCell ref="Q67:S67"/>
    <mergeCell ref="T67:U67"/>
    <mergeCell ref="V67:W67"/>
    <mergeCell ref="A68:S68"/>
    <mergeCell ref="T68:U68"/>
    <mergeCell ref="V68:W68"/>
    <mergeCell ref="B67:G67"/>
    <mergeCell ref="H65:J65"/>
    <mergeCell ref="K65:M65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B66:G66"/>
    <mergeCell ref="M85:X85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B77:L77"/>
    <mergeCell ref="Y77:Z77"/>
    <mergeCell ref="B71:L71"/>
    <mergeCell ref="M71:X71"/>
    <mergeCell ref="Y71:Z71"/>
    <mergeCell ref="B73:L73"/>
    <mergeCell ref="M73:X73"/>
    <mergeCell ref="Y73:Z73"/>
    <mergeCell ref="A78:Z78"/>
    <mergeCell ref="B75:L75"/>
    <mergeCell ref="M75:X75"/>
    <mergeCell ref="Y75:Z75"/>
    <mergeCell ref="B76:L76"/>
    <mergeCell ref="M76:X76"/>
    <mergeCell ref="Y76:Z76"/>
    <mergeCell ref="V60:W60"/>
    <mergeCell ref="H61:J61"/>
    <mergeCell ref="K61:M61"/>
    <mergeCell ref="N61:P61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B34:G34"/>
    <mergeCell ref="H34:J34"/>
    <mergeCell ref="K34:M34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B22:J22"/>
    <mergeCell ref="Q22:R22"/>
    <mergeCell ref="K22:M22"/>
    <mergeCell ref="N22:P22"/>
    <mergeCell ref="N15:P15"/>
    <mergeCell ref="Q15:R15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V30:W30"/>
    <mergeCell ref="B31:G31"/>
    <mergeCell ref="H31:J31"/>
    <mergeCell ref="K31:M31"/>
    <mergeCell ref="N31:P31"/>
    <mergeCell ref="S111:Y120"/>
    <mergeCell ref="B121:H122"/>
    <mergeCell ref="J121:Q122"/>
    <mergeCell ref="S121:Y122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B97:G97"/>
    <mergeCell ref="H97:P97"/>
    <mergeCell ref="Q97:X97"/>
    <mergeCell ref="Y97:Z97"/>
    <mergeCell ref="B98:G98"/>
    <mergeCell ref="H98:P98"/>
    <mergeCell ref="Q98:X98"/>
    <mergeCell ref="Y98:Z98"/>
    <mergeCell ref="B99:G99"/>
    <mergeCell ref="B64:G64"/>
    <mergeCell ref="B65:G65"/>
    <mergeCell ref="Q61:S61"/>
    <mergeCell ref="T61:U61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4:J64"/>
    <mergeCell ref="K64:M64"/>
    <mergeCell ref="N64:P64"/>
    <mergeCell ref="Q64:S64"/>
    <mergeCell ref="T64:U64"/>
    <mergeCell ref="V64:W64"/>
    <mergeCell ref="B58:G58"/>
    <mergeCell ref="B59:G59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Q14:R14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23:P2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Q26:R26"/>
    <mergeCell ref="Q25:R25"/>
    <mergeCell ref="Q24:R24"/>
    <mergeCell ref="Q23:R23"/>
    <mergeCell ref="B61:G61"/>
    <mergeCell ref="B60:G60"/>
    <mergeCell ref="X31:Z67"/>
    <mergeCell ref="S12:U25"/>
    <mergeCell ref="V12:X25"/>
    <mergeCell ref="Y12:Z25"/>
    <mergeCell ref="Y26:Z26"/>
    <mergeCell ref="V26:X26"/>
    <mergeCell ref="S26:U26"/>
    <mergeCell ref="A26:P26"/>
    <mergeCell ref="B63:G63"/>
    <mergeCell ref="B62:G62"/>
    <mergeCell ref="B25:J25"/>
    <mergeCell ref="B24:J24"/>
    <mergeCell ref="B23:J23"/>
    <mergeCell ref="K25:M25"/>
    <mergeCell ref="K24:M24"/>
    <mergeCell ref="K23:M23"/>
    <mergeCell ref="N25:P25"/>
    <mergeCell ref="N24:P24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Z155"/>
  <sheetViews>
    <sheetView view="pageBreakPreview" zoomScaleSheetLayoutView="100" workbookViewId="0" topLeftCell="A52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28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426">
        <v>100</v>
      </c>
      <c r="L12" s="426"/>
      <c r="M12" s="426"/>
      <c r="N12" s="426"/>
      <c r="O12" s="426"/>
      <c r="P12" s="426"/>
      <c r="Q12" s="366">
        <f>V31/T31*100</f>
        <v>100</v>
      </c>
      <c r="R12" s="366"/>
      <c r="S12" s="382">
        <v>827700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420">
        <v>100</v>
      </c>
      <c r="L13" s="420"/>
      <c r="M13" s="420"/>
      <c r="N13" s="71">
        <f>Q36</f>
        <v>100</v>
      </c>
      <c r="O13" s="71"/>
      <c r="P13" s="71"/>
      <c r="Q13" s="373">
        <f>V32/T32*100</f>
        <v>100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420">
        <v>6</v>
      </c>
      <c r="L14" s="420"/>
      <c r="M14" s="420"/>
      <c r="N14" s="71">
        <f>Q38</f>
        <v>6</v>
      </c>
      <c r="O14" s="71"/>
      <c r="P14" s="71"/>
      <c r="Q14" s="373">
        <f>V37/T37*100</f>
        <v>100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420">
        <v>100</v>
      </c>
      <c r="L15" s="420"/>
      <c r="M15" s="420"/>
      <c r="N15" s="71">
        <f>Q41</f>
        <v>100</v>
      </c>
      <c r="O15" s="71"/>
      <c r="P15" s="71"/>
      <c r="Q15" s="373">
        <f>V40/T40*100</f>
        <v>100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422">
        <v>430</v>
      </c>
      <c r="L16" s="423"/>
      <c r="M16" s="424"/>
      <c r="N16" s="125">
        <f>Q43</f>
        <v>430</v>
      </c>
      <c r="O16" s="126"/>
      <c r="P16" s="127"/>
      <c r="Q16" s="373">
        <f>V42/T42*100</f>
        <v>100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28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441">
        <v>200</v>
      </c>
      <c r="L17" s="442"/>
      <c r="M17" s="443"/>
      <c r="N17" s="428"/>
      <c r="O17" s="429"/>
      <c r="P17" s="430"/>
      <c r="Q17" s="196">
        <f>V44/T44*100</f>
        <v>100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422">
        <v>200</v>
      </c>
      <c r="L18" s="423"/>
      <c r="M18" s="424"/>
      <c r="N18" s="125">
        <f>Q49</f>
        <v>200</v>
      </c>
      <c r="O18" s="126"/>
      <c r="P18" s="127"/>
      <c r="Q18" s="373">
        <f>V45/T45*100</f>
        <v>100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422">
        <v>2</v>
      </c>
      <c r="L19" s="423"/>
      <c r="M19" s="424"/>
      <c r="N19" s="125">
        <f>Q51</f>
        <v>2</v>
      </c>
      <c r="O19" s="126"/>
      <c r="P19" s="127"/>
      <c r="Q19" s="373">
        <f>V50/T50*100</f>
        <v>100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422">
        <v>200</v>
      </c>
      <c r="L20" s="423"/>
      <c r="M20" s="424"/>
      <c r="N20" s="125">
        <f>Q54</f>
        <v>200</v>
      </c>
      <c r="O20" s="126"/>
      <c r="P20" s="127"/>
      <c r="Q20" s="373">
        <f>V53/T53*100</f>
        <v>100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422" t="s">
        <v>91</v>
      </c>
      <c r="L21" s="423"/>
      <c r="M21" s="424"/>
      <c r="N21" s="125" t="s">
        <v>91</v>
      </c>
      <c r="O21" s="126"/>
      <c r="P21" s="127"/>
      <c r="Q21" s="373" t="s">
        <v>91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34" t="s">
        <v>91</v>
      </c>
      <c r="L22" s="434"/>
      <c r="M22" s="434"/>
      <c r="N22" s="71" t="s">
        <v>91</v>
      </c>
      <c r="O22" s="71"/>
      <c r="P22" s="71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460" t="s">
        <v>91</v>
      </c>
      <c r="L23" s="269"/>
      <c r="M23" s="461"/>
      <c r="N23" s="503"/>
      <c r="O23" s="429"/>
      <c r="P23" s="430"/>
      <c r="Q23" s="250" t="s">
        <v>91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457" t="s">
        <v>91</v>
      </c>
      <c r="L24" s="458"/>
      <c r="M24" s="459"/>
      <c r="N24" s="502" t="s">
        <v>91</v>
      </c>
      <c r="O24" s="126"/>
      <c r="P24" s="127"/>
      <c r="Q24" s="464" t="s">
        <v>91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457" t="s">
        <v>91</v>
      </c>
      <c r="L25" s="458"/>
      <c r="M25" s="459"/>
      <c r="N25" s="502" t="s">
        <v>91</v>
      </c>
      <c r="O25" s="126"/>
      <c r="P25" s="127"/>
      <c r="Q25" s="464" t="s">
        <v>91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100</v>
      </c>
      <c r="R26" s="463"/>
      <c r="S26" s="500">
        <f>SUM(S12)</f>
        <v>827700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>
        <v>100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40</v>
      </c>
      <c r="U31" s="194"/>
      <c r="V31" s="195">
        <f>SUM(V32,V37,V40,V42)</f>
        <v>40</v>
      </c>
      <c r="W31" s="196"/>
      <c r="X31" s="94"/>
      <c r="Y31" s="94"/>
      <c r="Z31" s="579"/>
    </row>
    <row r="32" spans="1:26" s="30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>
        <v>100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>
        <v>25</v>
      </c>
      <c r="U32" s="72"/>
      <c r="V32" s="73">
        <f>SUM(V33:W36)</f>
        <v>25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>
        <v>100</v>
      </c>
      <c r="I33" s="641"/>
      <c r="J33" s="641"/>
      <c r="K33" s="642"/>
      <c r="L33" s="642"/>
      <c r="M33" s="642"/>
      <c r="N33" s="642"/>
      <c r="O33" s="642"/>
      <c r="P33" s="642"/>
      <c r="Q33" s="642">
        <v>100</v>
      </c>
      <c r="R33" s="642"/>
      <c r="S33" s="565"/>
      <c r="T33" s="649">
        <v>10</v>
      </c>
      <c r="U33" s="649"/>
      <c r="V33" s="604">
        <f>(T33*((K33*0)+(N33*50)+(Q33*100)))/(H33*100)</f>
        <v>10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>
        <v>100</v>
      </c>
      <c r="I34" s="563"/>
      <c r="J34" s="564"/>
      <c r="K34" s="565"/>
      <c r="L34" s="566"/>
      <c r="M34" s="567"/>
      <c r="N34" s="565"/>
      <c r="O34" s="566"/>
      <c r="P34" s="567"/>
      <c r="Q34" s="565">
        <v>100</v>
      </c>
      <c r="R34" s="566"/>
      <c r="S34" s="566"/>
      <c r="T34" s="649">
        <v>3</v>
      </c>
      <c r="U34" s="649"/>
      <c r="V34" s="604">
        <f>(T34*((K34*0)+(N34*50)+(Q34*100)))/(H34*100)</f>
        <v>3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41">
        <v>100</v>
      </c>
      <c r="I35" s="641"/>
      <c r="J35" s="641"/>
      <c r="K35" s="642"/>
      <c r="L35" s="642"/>
      <c r="M35" s="642"/>
      <c r="N35" s="642"/>
      <c r="O35" s="642"/>
      <c r="P35" s="642"/>
      <c r="Q35" s="642">
        <v>100</v>
      </c>
      <c r="R35" s="642"/>
      <c r="S35" s="565"/>
      <c r="T35" s="649">
        <v>10</v>
      </c>
      <c r="U35" s="649"/>
      <c r="V35" s="604">
        <f aca="true" t="shared" si="0" ref="V35">(T35*((K35*0)+(N35*50)+(Q35*100)))/(H35*100)</f>
        <v>10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>
        <v>100</v>
      </c>
      <c r="I36" s="563"/>
      <c r="J36" s="564"/>
      <c r="K36" s="565"/>
      <c r="L36" s="566"/>
      <c r="M36" s="567"/>
      <c r="N36" s="565"/>
      <c r="O36" s="566"/>
      <c r="P36" s="567"/>
      <c r="Q36" s="565">
        <v>100</v>
      </c>
      <c r="R36" s="566"/>
      <c r="S36" s="568"/>
      <c r="T36" s="601">
        <v>2</v>
      </c>
      <c r="U36" s="602"/>
      <c r="V36" s="603">
        <f aca="true" t="shared" si="1" ref="V36">(T36*((K36*0)+(N36*50)+(Q36*100)))/(H36*100)</f>
        <v>2</v>
      </c>
      <c r="W36" s="604"/>
      <c r="X36" s="582"/>
      <c r="Y36" s="582"/>
      <c r="Z36" s="583"/>
    </row>
    <row r="37" spans="1:26" s="30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6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5</v>
      </c>
      <c r="U37" s="124"/>
      <c r="V37" s="403">
        <f>SUM(V38:W39)</f>
        <v>5</v>
      </c>
      <c r="W37" s="73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6</v>
      </c>
      <c r="I38" s="563"/>
      <c r="J38" s="564"/>
      <c r="K38" s="565"/>
      <c r="L38" s="566"/>
      <c r="M38" s="567"/>
      <c r="N38" s="565"/>
      <c r="O38" s="566"/>
      <c r="P38" s="567"/>
      <c r="Q38" s="565">
        <v>6</v>
      </c>
      <c r="R38" s="566"/>
      <c r="S38" s="568"/>
      <c r="T38" s="601">
        <v>3</v>
      </c>
      <c r="U38" s="602"/>
      <c r="V38" s="603">
        <f aca="true" t="shared" si="2" ref="V38">(T38*((K38*0)+(N38*50)+(Q38*100)))/(H38*100)</f>
        <v>3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>
        <v>80</v>
      </c>
      <c r="R39" s="566"/>
      <c r="S39" s="568"/>
      <c r="T39" s="601">
        <v>2</v>
      </c>
      <c r="U39" s="602"/>
      <c r="V39" s="603">
        <f aca="true" t="shared" si="3" ref="V39">(T39*((K39*0)+(N39*50)+(Q39*100)))/(H39*100)</f>
        <v>2</v>
      </c>
      <c r="W39" s="604"/>
      <c r="X39" s="582"/>
      <c r="Y39" s="582"/>
      <c r="Z39" s="583"/>
    </row>
    <row r="40" spans="1:26" s="30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>
        <v>100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>
        <v>5</v>
      </c>
      <c r="U40" s="124"/>
      <c r="V40" s="403">
        <f>SUM(V41)</f>
        <v>5</v>
      </c>
      <c r="W40" s="73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722">
        <v>100</v>
      </c>
      <c r="I41" s="723"/>
      <c r="J41" s="724"/>
      <c r="K41" s="565"/>
      <c r="L41" s="566"/>
      <c r="M41" s="567"/>
      <c r="N41" s="565"/>
      <c r="O41" s="566"/>
      <c r="P41" s="567"/>
      <c r="Q41" s="565">
        <v>100</v>
      </c>
      <c r="R41" s="566"/>
      <c r="S41" s="568"/>
      <c r="T41" s="601">
        <v>5</v>
      </c>
      <c r="U41" s="602"/>
      <c r="V41" s="603">
        <f aca="true" t="shared" si="4" ref="V41">(T41*((K41*0)+(N41*50)+(Q41*100)))/(H41*100)</f>
        <v>5</v>
      </c>
      <c r="W41" s="604"/>
      <c r="X41" s="582"/>
      <c r="Y41" s="582"/>
      <c r="Z41" s="583"/>
    </row>
    <row r="42" spans="1:26" s="30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430</v>
      </c>
      <c r="I42" s="401"/>
      <c r="J42" s="4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5</v>
      </c>
      <c r="U42" s="124"/>
      <c r="V42" s="403">
        <f>SUM(V43)</f>
        <v>5</v>
      </c>
      <c r="W42" s="73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430</v>
      </c>
      <c r="I43" s="563"/>
      <c r="J43" s="564"/>
      <c r="K43" s="565"/>
      <c r="L43" s="566"/>
      <c r="M43" s="567"/>
      <c r="N43" s="565"/>
      <c r="O43" s="566"/>
      <c r="P43" s="567"/>
      <c r="Q43" s="565">
        <v>430</v>
      </c>
      <c r="R43" s="566"/>
      <c r="S43" s="568"/>
      <c r="T43" s="601">
        <v>5</v>
      </c>
      <c r="U43" s="602"/>
      <c r="V43" s="603">
        <f aca="true" t="shared" si="5" ref="V43">(T43*((K43*0)+(N43*50)+(Q43*100)))/(H43*100)</f>
        <v>5</v>
      </c>
      <c r="W43" s="604"/>
      <c r="X43" s="582"/>
      <c r="Y43" s="582"/>
      <c r="Z43" s="583"/>
    </row>
    <row r="44" spans="1:26" s="8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200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60</v>
      </c>
      <c r="U44" s="227"/>
      <c r="V44" s="606">
        <f>SUM(V45,V50,V53)</f>
        <v>60</v>
      </c>
      <c r="W44" s="607"/>
      <c r="X44" s="580"/>
      <c r="Y44" s="580"/>
      <c r="Z44" s="581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200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40</v>
      </c>
      <c r="U45" s="124"/>
      <c r="V45" s="599">
        <f>SUM(V46:W49)</f>
        <v>40</v>
      </c>
      <c r="W45" s="600"/>
      <c r="X45" s="725"/>
      <c r="Y45" s="725"/>
      <c r="Z45" s="726"/>
    </row>
    <row r="46" spans="1:26" ht="24" customHeight="1">
      <c r="A46" s="697"/>
      <c r="B46" s="693" t="s">
        <v>81</v>
      </c>
      <c r="C46" s="694"/>
      <c r="D46" s="694"/>
      <c r="E46" s="694"/>
      <c r="F46" s="694"/>
      <c r="G46" s="695"/>
      <c r="H46" s="562">
        <v>200</v>
      </c>
      <c r="I46" s="563"/>
      <c r="J46" s="564"/>
      <c r="K46" s="565"/>
      <c r="L46" s="566"/>
      <c r="M46" s="567"/>
      <c r="N46" s="565"/>
      <c r="O46" s="566"/>
      <c r="P46" s="567"/>
      <c r="Q46" s="565">
        <v>200</v>
      </c>
      <c r="R46" s="566"/>
      <c r="S46" s="568"/>
      <c r="T46" s="601">
        <v>10</v>
      </c>
      <c r="U46" s="602"/>
      <c r="V46" s="603">
        <f aca="true" t="shared" si="6" ref="V46:V54">(T46*((K46*0)+(N46*50)+(Q46*100)))/(H46*100)</f>
        <v>10</v>
      </c>
      <c r="W46" s="604"/>
      <c r="X46" s="582"/>
      <c r="Y46" s="582"/>
      <c r="Z46" s="583"/>
    </row>
    <row r="47" spans="1:26" ht="24" customHeight="1">
      <c r="A47" s="698"/>
      <c r="B47" s="693" t="s">
        <v>82</v>
      </c>
      <c r="C47" s="694"/>
      <c r="D47" s="694"/>
      <c r="E47" s="694"/>
      <c r="F47" s="694"/>
      <c r="G47" s="695"/>
      <c r="H47" s="562">
        <v>200</v>
      </c>
      <c r="I47" s="563"/>
      <c r="J47" s="564"/>
      <c r="K47" s="565"/>
      <c r="L47" s="566"/>
      <c r="M47" s="567"/>
      <c r="N47" s="565"/>
      <c r="O47" s="566"/>
      <c r="P47" s="567"/>
      <c r="Q47" s="565">
        <v>200</v>
      </c>
      <c r="R47" s="566"/>
      <c r="S47" s="568"/>
      <c r="T47" s="601">
        <v>10</v>
      </c>
      <c r="U47" s="602"/>
      <c r="V47" s="603">
        <f t="shared" si="6"/>
        <v>10</v>
      </c>
      <c r="W47" s="604"/>
      <c r="X47" s="582"/>
      <c r="Y47" s="582"/>
      <c r="Z47" s="583"/>
    </row>
    <row r="48" spans="1:26" ht="48" customHeight="1">
      <c r="A48" s="698"/>
      <c r="B48" s="693" t="s">
        <v>89</v>
      </c>
      <c r="C48" s="694"/>
      <c r="D48" s="694"/>
      <c r="E48" s="694"/>
      <c r="F48" s="694"/>
      <c r="G48" s="695"/>
      <c r="H48" s="562">
        <v>200</v>
      </c>
      <c r="I48" s="563"/>
      <c r="J48" s="564"/>
      <c r="K48" s="565"/>
      <c r="L48" s="566"/>
      <c r="M48" s="567"/>
      <c r="N48" s="565"/>
      <c r="O48" s="566"/>
      <c r="P48" s="567"/>
      <c r="Q48" s="565">
        <v>200</v>
      </c>
      <c r="R48" s="566"/>
      <c r="S48" s="568"/>
      <c r="T48" s="601">
        <v>10</v>
      </c>
      <c r="U48" s="602"/>
      <c r="V48" s="603">
        <f t="shared" si="6"/>
        <v>10</v>
      </c>
      <c r="W48" s="604"/>
      <c r="X48" s="582"/>
      <c r="Y48" s="582"/>
      <c r="Z48" s="583"/>
    </row>
    <row r="49" spans="1:26" ht="24" customHeight="1">
      <c r="A49" s="699"/>
      <c r="B49" s="693" t="s">
        <v>84</v>
      </c>
      <c r="C49" s="694"/>
      <c r="D49" s="694"/>
      <c r="E49" s="694"/>
      <c r="F49" s="694"/>
      <c r="G49" s="695"/>
      <c r="H49" s="562">
        <v>200</v>
      </c>
      <c r="I49" s="563"/>
      <c r="J49" s="564"/>
      <c r="K49" s="565"/>
      <c r="L49" s="566"/>
      <c r="M49" s="567"/>
      <c r="N49" s="565"/>
      <c r="O49" s="566"/>
      <c r="P49" s="567"/>
      <c r="Q49" s="565">
        <v>200</v>
      </c>
      <c r="R49" s="566"/>
      <c r="S49" s="568"/>
      <c r="T49" s="601">
        <v>10</v>
      </c>
      <c r="U49" s="602"/>
      <c r="V49" s="603">
        <f t="shared" si="6"/>
        <v>10</v>
      </c>
      <c r="W49" s="604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2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10</v>
      </c>
      <c r="U50" s="124"/>
      <c r="V50" s="599">
        <f>SUM(V51:W52)</f>
        <v>10</v>
      </c>
      <c r="W50" s="600"/>
      <c r="X50" s="725"/>
      <c r="Y50" s="725"/>
      <c r="Z50" s="726"/>
    </row>
    <row r="51" spans="1:26" s="20" customFormat="1" ht="48" customHeight="1">
      <c r="A51" s="697"/>
      <c r="B51" s="693" t="s">
        <v>85</v>
      </c>
      <c r="C51" s="694"/>
      <c r="D51" s="694"/>
      <c r="E51" s="694"/>
      <c r="F51" s="694"/>
      <c r="G51" s="695"/>
      <c r="H51" s="562">
        <v>2</v>
      </c>
      <c r="I51" s="563"/>
      <c r="J51" s="564"/>
      <c r="K51" s="565"/>
      <c r="L51" s="566"/>
      <c r="M51" s="567"/>
      <c r="N51" s="565"/>
      <c r="O51" s="566"/>
      <c r="P51" s="567"/>
      <c r="Q51" s="565">
        <v>2</v>
      </c>
      <c r="R51" s="566"/>
      <c r="S51" s="568"/>
      <c r="T51" s="601">
        <v>5</v>
      </c>
      <c r="U51" s="602"/>
      <c r="V51" s="603">
        <f t="shared" si="6"/>
        <v>5</v>
      </c>
      <c r="W51" s="604"/>
      <c r="X51" s="582"/>
      <c r="Y51" s="582"/>
      <c r="Z51" s="583"/>
    </row>
    <row r="52" spans="1:26" ht="24" customHeight="1">
      <c r="A52" s="699"/>
      <c r="B52" s="693" t="s">
        <v>86</v>
      </c>
      <c r="C52" s="694"/>
      <c r="D52" s="694"/>
      <c r="E52" s="694"/>
      <c r="F52" s="694"/>
      <c r="G52" s="695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>
        <v>80</v>
      </c>
      <c r="R52" s="566"/>
      <c r="S52" s="568"/>
      <c r="T52" s="601">
        <v>5</v>
      </c>
      <c r="U52" s="602"/>
      <c r="V52" s="603">
        <f t="shared" si="6"/>
        <v>5</v>
      </c>
      <c r="W52" s="604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200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10</v>
      </c>
      <c r="U53" s="124"/>
      <c r="V53" s="599">
        <f>SUM(V54)</f>
        <v>10</v>
      </c>
      <c r="W53" s="600"/>
      <c r="X53" s="725"/>
      <c r="Y53" s="725"/>
      <c r="Z53" s="726"/>
    </row>
    <row r="54" spans="1:26" ht="48" customHeight="1">
      <c r="A54" s="56"/>
      <c r="B54" s="693" t="s">
        <v>87</v>
      </c>
      <c r="C54" s="694"/>
      <c r="D54" s="694"/>
      <c r="E54" s="694"/>
      <c r="F54" s="694"/>
      <c r="G54" s="695"/>
      <c r="H54" s="562">
        <v>200</v>
      </c>
      <c r="I54" s="563"/>
      <c r="J54" s="564"/>
      <c r="K54" s="565"/>
      <c r="L54" s="566"/>
      <c r="M54" s="567"/>
      <c r="N54" s="565"/>
      <c r="O54" s="566"/>
      <c r="P54" s="567"/>
      <c r="Q54" s="565">
        <v>200</v>
      </c>
      <c r="R54" s="566"/>
      <c r="S54" s="568"/>
      <c r="T54" s="601">
        <v>10</v>
      </c>
      <c r="U54" s="602"/>
      <c r="V54" s="603">
        <f t="shared" si="6"/>
        <v>10</v>
      </c>
      <c r="W54" s="604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200" t="s">
        <v>91</v>
      </c>
      <c r="I55" s="201"/>
      <c r="J55" s="202"/>
      <c r="K55" s="348"/>
      <c r="L55" s="349"/>
      <c r="M55" s="350"/>
      <c r="N55" s="348"/>
      <c r="O55" s="349"/>
      <c r="P55" s="350"/>
      <c r="Q55" s="348"/>
      <c r="R55" s="349"/>
      <c r="S55" s="433"/>
      <c r="T55" s="123" t="s">
        <v>91</v>
      </c>
      <c r="U55" s="124"/>
      <c r="V55" s="599" t="s">
        <v>91</v>
      </c>
      <c r="W55" s="600"/>
      <c r="X55" s="725"/>
      <c r="Y55" s="725"/>
      <c r="Z55" s="726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668" t="s">
        <v>91</v>
      </c>
      <c r="I56" s="669"/>
      <c r="J56" s="670"/>
      <c r="K56" s="565"/>
      <c r="L56" s="566"/>
      <c r="M56" s="567"/>
      <c r="N56" s="565"/>
      <c r="O56" s="566"/>
      <c r="P56" s="567"/>
      <c r="Q56" s="565"/>
      <c r="R56" s="566"/>
      <c r="S56" s="568"/>
      <c r="T56" s="601" t="s">
        <v>91</v>
      </c>
      <c r="U56" s="602"/>
      <c r="V56" s="603" t="s">
        <v>91</v>
      </c>
      <c r="W56" s="604"/>
      <c r="X56" s="582"/>
      <c r="Y56" s="582"/>
      <c r="Z56" s="583"/>
    </row>
    <row r="57" spans="1:26" s="30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200" t="s">
        <v>91</v>
      </c>
      <c r="I57" s="201"/>
      <c r="J57" s="202"/>
      <c r="K57" s="348"/>
      <c r="L57" s="349"/>
      <c r="M57" s="350"/>
      <c r="N57" s="348"/>
      <c r="O57" s="349"/>
      <c r="P57" s="350"/>
      <c r="Q57" s="348"/>
      <c r="R57" s="349"/>
      <c r="S57" s="433"/>
      <c r="T57" s="123" t="s">
        <v>91</v>
      </c>
      <c r="U57" s="124"/>
      <c r="V57" s="599" t="s">
        <v>91</v>
      </c>
      <c r="W57" s="600"/>
      <c r="X57" s="725"/>
      <c r="Y57" s="725"/>
      <c r="Z57" s="726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75" t="s">
        <v>91</v>
      </c>
      <c r="I58" s="675"/>
      <c r="J58" s="675"/>
      <c r="K58" s="642"/>
      <c r="L58" s="642"/>
      <c r="M58" s="642"/>
      <c r="N58" s="642"/>
      <c r="O58" s="642"/>
      <c r="P58" s="642"/>
      <c r="Q58" s="642"/>
      <c r="R58" s="642"/>
      <c r="S58" s="653"/>
      <c r="T58" s="602" t="s">
        <v>91</v>
      </c>
      <c r="U58" s="654"/>
      <c r="V58" s="603" t="s">
        <v>91</v>
      </c>
      <c r="W58" s="604"/>
      <c r="X58" s="582"/>
      <c r="Y58" s="582"/>
      <c r="Z58" s="583"/>
    </row>
    <row r="59" spans="1:26" s="8" customFormat="1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676" t="s">
        <v>91</v>
      </c>
      <c r="I59" s="260"/>
      <c r="J59" s="677"/>
      <c r="K59" s="428"/>
      <c r="L59" s="429"/>
      <c r="M59" s="430"/>
      <c r="N59" s="428"/>
      <c r="O59" s="429"/>
      <c r="P59" s="430"/>
      <c r="Q59" s="428"/>
      <c r="R59" s="429"/>
      <c r="S59" s="655"/>
      <c r="T59" s="272" t="s">
        <v>91</v>
      </c>
      <c r="U59" s="273"/>
      <c r="V59" s="606" t="s">
        <v>91</v>
      </c>
      <c r="W59" s="607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678" t="s">
        <v>91</v>
      </c>
      <c r="I60" s="678"/>
      <c r="J60" s="679"/>
      <c r="K60" s="348"/>
      <c r="L60" s="349"/>
      <c r="M60" s="350"/>
      <c r="N60" s="348"/>
      <c r="O60" s="349"/>
      <c r="P60" s="350"/>
      <c r="Q60" s="348"/>
      <c r="R60" s="349"/>
      <c r="S60" s="656"/>
      <c r="T60" s="279" t="s">
        <v>91</v>
      </c>
      <c r="U60" s="280"/>
      <c r="V60" s="599" t="s">
        <v>91</v>
      </c>
      <c r="W60" s="600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72" t="s">
        <v>91</v>
      </c>
      <c r="I61" s="672"/>
      <c r="J61" s="673"/>
      <c r="K61" s="565"/>
      <c r="L61" s="566"/>
      <c r="M61" s="567"/>
      <c r="N61" s="565"/>
      <c r="O61" s="566"/>
      <c r="P61" s="567"/>
      <c r="Q61" s="611"/>
      <c r="R61" s="612"/>
      <c r="S61" s="612"/>
      <c r="T61" s="613" t="s">
        <v>91</v>
      </c>
      <c r="U61" s="614"/>
      <c r="V61" s="603" t="s">
        <v>91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71" t="s">
        <v>91</v>
      </c>
      <c r="I62" s="672"/>
      <c r="J62" s="673"/>
      <c r="K62" s="565"/>
      <c r="L62" s="566"/>
      <c r="M62" s="567"/>
      <c r="N62" s="565"/>
      <c r="O62" s="566"/>
      <c r="P62" s="566"/>
      <c r="Q62" s="618"/>
      <c r="R62" s="619"/>
      <c r="S62" s="620"/>
      <c r="T62" s="621" t="s">
        <v>91</v>
      </c>
      <c r="U62" s="622"/>
      <c r="V62" s="603" t="s">
        <v>91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71" t="s">
        <v>91</v>
      </c>
      <c r="I63" s="672"/>
      <c r="J63" s="673"/>
      <c r="K63" s="623"/>
      <c r="L63" s="624"/>
      <c r="M63" s="625"/>
      <c r="N63" s="623"/>
      <c r="O63" s="624"/>
      <c r="P63" s="625"/>
      <c r="Q63" s="626"/>
      <c r="R63" s="627"/>
      <c r="S63" s="628"/>
      <c r="T63" s="629" t="s">
        <v>91</v>
      </c>
      <c r="U63" s="630"/>
      <c r="V63" s="603" t="s">
        <v>91</v>
      </c>
      <c r="W63" s="604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72" t="s">
        <v>91</v>
      </c>
      <c r="I64" s="672"/>
      <c r="J64" s="673"/>
      <c r="K64" s="565"/>
      <c r="L64" s="566"/>
      <c r="M64" s="567"/>
      <c r="N64" s="565"/>
      <c r="O64" s="566"/>
      <c r="P64" s="567"/>
      <c r="Q64" s="631"/>
      <c r="R64" s="619"/>
      <c r="S64" s="620"/>
      <c r="T64" s="632" t="s">
        <v>91</v>
      </c>
      <c r="U64" s="622"/>
      <c r="V64" s="603" t="s">
        <v>91</v>
      </c>
      <c r="W64" s="604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80" t="s">
        <v>91</v>
      </c>
      <c r="I65" s="680"/>
      <c r="J65" s="681"/>
      <c r="K65" s="635"/>
      <c r="L65" s="636"/>
      <c r="M65" s="637"/>
      <c r="N65" s="635"/>
      <c r="O65" s="636"/>
      <c r="P65" s="637"/>
      <c r="Q65" s="657"/>
      <c r="R65" s="658"/>
      <c r="S65" s="659"/>
      <c r="T65" s="660" t="s">
        <v>91</v>
      </c>
      <c r="U65" s="661"/>
      <c r="V65" s="599" t="s">
        <v>91</v>
      </c>
      <c r="W65" s="600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57" t="s">
        <v>91</v>
      </c>
      <c r="I66" s="257"/>
      <c r="J66" s="682"/>
      <c r="K66" s="306"/>
      <c r="L66" s="307"/>
      <c r="M66" s="308"/>
      <c r="N66" s="306"/>
      <c r="O66" s="307"/>
      <c r="P66" s="308"/>
      <c r="Q66" s="306"/>
      <c r="R66" s="307"/>
      <c r="S66" s="309"/>
      <c r="T66" s="310" t="s">
        <v>91</v>
      </c>
      <c r="U66" s="311"/>
      <c r="V66" s="603" t="s">
        <v>91</v>
      </c>
      <c r="W66" s="604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683" t="s">
        <v>91</v>
      </c>
      <c r="I67" s="257"/>
      <c r="J67" s="682"/>
      <c r="K67" s="82"/>
      <c r="L67" s="83"/>
      <c r="M67" s="84"/>
      <c r="N67" s="82"/>
      <c r="O67" s="83"/>
      <c r="P67" s="84"/>
      <c r="Q67" s="82"/>
      <c r="R67" s="83"/>
      <c r="S67" s="315"/>
      <c r="T67" s="316" t="s">
        <v>91</v>
      </c>
      <c r="U67" s="317"/>
      <c r="V67" s="603" t="s">
        <v>91</v>
      </c>
      <c r="W67" s="604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SUM(T44,T31)</f>
        <v>100</v>
      </c>
      <c r="U68" s="243"/>
      <c r="V68" s="244">
        <f>SUM(V44,V31)</f>
        <v>100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s="25" customFormat="1" ht="72" customHeight="1">
      <c r="A94" s="23" t="str">
        <f>IF(B94&lt;&gt;"","3.1","")</f>
        <v/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2"/>
      <c r="R94" s="413"/>
      <c r="S94" s="413"/>
      <c r="T94" s="413"/>
      <c r="U94" s="413"/>
      <c r="V94" s="413"/>
      <c r="W94" s="413"/>
      <c r="X94" s="414"/>
      <c r="Y94" s="410"/>
      <c r="Z94" s="410"/>
    </row>
    <row r="95" spans="1:26" s="25" customFormat="1" ht="72" customHeight="1">
      <c r="A95" s="23" t="str">
        <f>IF(B95&lt;&gt;"","3.2","")</f>
        <v/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2"/>
      <c r="R95" s="413"/>
      <c r="S95" s="413"/>
      <c r="T95" s="413"/>
      <c r="U95" s="413"/>
      <c r="V95" s="413"/>
      <c r="W95" s="413"/>
      <c r="X95" s="414"/>
      <c r="Y95" s="410"/>
      <c r="Z95" s="410"/>
    </row>
    <row r="96" spans="1:26" s="25" customFormat="1" ht="72" customHeight="1">
      <c r="A96" s="23" t="str">
        <f>IF(B96&lt;&gt;"","3.3","")</f>
        <v/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2"/>
      <c r="R96" s="413"/>
      <c r="S96" s="413"/>
      <c r="T96" s="413"/>
      <c r="U96" s="413"/>
      <c r="V96" s="413"/>
      <c r="W96" s="413"/>
      <c r="X96" s="414"/>
      <c r="Y96" s="410"/>
      <c r="Z96" s="410"/>
    </row>
    <row r="97" spans="1:26" s="25" customFormat="1" ht="72" customHeight="1">
      <c r="A97" s="23" t="str">
        <f>IF(B97&lt;&gt;"","3.4","")</f>
        <v/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2"/>
      <c r="R97" s="413"/>
      <c r="S97" s="413"/>
      <c r="T97" s="413"/>
      <c r="U97" s="413"/>
      <c r="V97" s="413"/>
      <c r="W97" s="413"/>
      <c r="X97" s="414"/>
      <c r="Y97" s="410"/>
      <c r="Z97" s="410"/>
    </row>
    <row r="98" spans="1:26" s="25" customFormat="1" ht="72" customHeight="1">
      <c r="A98" s="23" t="str">
        <f>IF(B98&lt;&gt;"","3.5","")</f>
        <v/>
      </c>
      <c r="B98" s="412"/>
      <c r="C98" s="413"/>
      <c r="D98" s="413"/>
      <c r="E98" s="413"/>
      <c r="F98" s="413"/>
      <c r="G98" s="414"/>
      <c r="H98" s="412"/>
      <c r="I98" s="413"/>
      <c r="J98" s="413"/>
      <c r="K98" s="413"/>
      <c r="L98" s="413"/>
      <c r="M98" s="413"/>
      <c r="N98" s="413"/>
      <c r="O98" s="413"/>
      <c r="P98" s="414"/>
      <c r="Q98" s="412"/>
      <c r="R98" s="413"/>
      <c r="S98" s="413"/>
      <c r="T98" s="413"/>
      <c r="U98" s="413"/>
      <c r="V98" s="413"/>
      <c r="W98" s="413"/>
      <c r="X98" s="414"/>
      <c r="Y98" s="415"/>
      <c r="Z98" s="416"/>
    </row>
    <row r="99" spans="1:26" s="25" customFormat="1" ht="72" customHeight="1">
      <c r="A99" s="23" t="str">
        <f>IF(B99&lt;&gt;"","3.6","")</f>
        <v/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2"/>
      <c r="R99" s="413"/>
      <c r="S99" s="413"/>
      <c r="T99" s="413"/>
      <c r="U99" s="413"/>
      <c r="V99" s="413"/>
      <c r="W99" s="413"/>
      <c r="X99" s="414"/>
      <c r="Y99" s="410"/>
      <c r="Z99" s="410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_1"/>
  </protectedRanges>
  <mergeCells count="467">
    <mergeCell ref="A38:A39"/>
    <mergeCell ref="A33:A36"/>
    <mergeCell ref="F153:J153"/>
    <mergeCell ref="F154:J154"/>
    <mergeCell ref="R154:W154"/>
    <mergeCell ref="F155:J155"/>
    <mergeCell ref="F151:J151"/>
    <mergeCell ref="R151:W151"/>
    <mergeCell ref="F152:J152"/>
    <mergeCell ref="R152:W152"/>
    <mergeCell ref="Q153:X153"/>
    <mergeCell ref="K67:M67"/>
    <mergeCell ref="N67:P67"/>
    <mergeCell ref="Q67:S67"/>
    <mergeCell ref="T67:U67"/>
    <mergeCell ref="V67:W67"/>
    <mergeCell ref="T68:U68"/>
    <mergeCell ref="V68:W68"/>
    <mergeCell ref="B76:L76"/>
    <mergeCell ref="M76:X76"/>
    <mergeCell ref="X31:Z67"/>
    <mergeCell ref="A68:S68"/>
    <mergeCell ref="X68:Z68"/>
    <mergeCell ref="A69:Z69"/>
    <mergeCell ref="B71:L71"/>
    <mergeCell ref="M71:X71"/>
    <mergeCell ref="Y71:Z71"/>
    <mergeCell ref="A72:Z72"/>
    <mergeCell ref="B33:G33"/>
    <mergeCell ref="B31:G31"/>
    <mergeCell ref="B32:G32"/>
    <mergeCell ref="A66:A67"/>
    <mergeCell ref="A61:A64"/>
    <mergeCell ref="A51:A52"/>
    <mergeCell ref="A46:A49"/>
    <mergeCell ref="B58:G58"/>
    <mergeCell ref="H58:J58"/>
    <mergeCell ref="K58:M58"/>
    <mergeCell ref="N58:P58"/>
    <mergeCell ref="Q58:S58"/>
    <mergeCell ref="T58:U58"/>
    <mergeCell ref="V58:W58"/>
    <mergeCell ref="B57:G57"/>
    <mergeCell ref="H57:J57"/>
    <mergeCell ref="K57:M57"/>
    <mergeCell ref="N57:P57"/>
    <mergeCell ref="Q57:S57"/>
    <mergeCell ref="T55:U55"/>
    <mergeCell ref="B147:H148"/>
    <mergeCell ref="J147:Q148"/>
    <mergeCell ref="S147:Y148"/>
    <mergeCell ref="H64:J64"/>
    <mergeCell ref="K64:M64"/>
    <mergeCell ref="N64:P64"/>
    <mergeCell ref="Q64:S64"/>
    <mergeCell ref="T64:U64"/>
    <mergeCell ref="V64:W64"/>
    <mergeCell ref="H65:J65"/>
    <mergeCell ref="K65:M65"/>
    <mergeCell ref="N65:P65"/>
    <mergeCell ref="Q65:S65"/>
    <mergeCell ref="T65:U65"/>
    <mergeCell ref="V65:W65"/>
    <mergeCell ref="B66:G66"/>
    <mergeCell ref="H66:J66"/>
    <mergeCell ref="K66:M66"/>
    <mergeCell ref="N66:P66"/>
    <mergeCell ref="Q66:S66"/>
    <mergeCell ref="T66:U66"/>
    <mergeCell ref="V66:W66"/>
    <mergeCell ref="B67:G67"/>
    <mergeCell ref="H67:J67"/>
    <mergeCell ref="Y89:Z89"/>
    <mergeCell ref="B89:L89"/>
    <mergeCell ref="M89:X89"/>
    <mergeCell ref="J124:Q133"/>
    <mergeCell ref="S124:Y133"/>
    <mergeCell ref="B134:H135"/>
    <mergeCell ref="J134:Q135"/>
    <mergeCell ref="S134:Y135"/>
    <mergeCell ref="B137:H146"/>
    <mergeCell ref="J137:Q146"/>
    <mergeCell ref="S137:Y146"/>
    <mergeCell ref="Y97:Z97"/>
    <mergeCell ref="B98:G98"/>
    <mergeCell ref="H98:P98"/>
    <mergeCell ref="Q98:X98"/>
    <mergeCell ref="Y98:Z98"/>
    <mergeCell ref="B99:G99"/>
    <mergeCell ref="H99:P99"/>
    <mergeCell ref="Q99:X99"/>
    <mergeCell ref="Y99:Z99"/>
    <mergeCell ref="B111:H120"/>
    <mergeCell ref="J111:Q120"/>
    <mergeCell ref="S111:Y120"/>
    <mergeCell ref="B121:H122"/>
    <mergeCell ref="A84:Z84"/>
    <mergeCell ref="Y87:Z87"/>
    <mergeCell ref="Y88:Z88"/>
    <mergeCell ref="B87:L87"/>
    <mergeCell ref="M87:X87"/>
    <mergeCell ref="B88:L88"/>
    <mergeCell ref="M88:X88"/>
    <mergeCell ref="B81:L81"/>
    <mergeCell ref="M81:X81"/>
    <mergeCell ref="Y81:Z81"/>
    <mergeCell ref="Y85:Z85"/>
    <mergeCell ref="B85:L85"/>
    <mergeCell ref="M85:X85"/>
    <mergeCell ref="B86:L86"/>
    <mergeCell ref="M86:X86"/>
    <mergeCell ref="Y86:Z86"/>
    <mergeCell ref="B82:L82"/>
    <mergeCell ref="M82:X82"/>
    <mergeCell ref="Y82:Z82"/>
    <mergeCell ref="B83:L83"/>
    <mergeCell ref="M83:X83"/>
    <mergeCell ref="Y83:Z83"/>
    <mergeCell ref="B80:L80"/>
    <mergeCell ref="M80:X80"/>
    <mergeCell ref="Y80:Z80"/>
    <mergeCell ref="B77:L77"/>
    <mergeCell ref="Y77:Z77"/>
    <mergeCell ref="B79:L79"/>
    <mergeCell ref="Y79:Z79"/>
    <mergeCell ref="B73:L73"/>
    <mergeCell ref="M73:X73"/>
    <mergeCell ref="Y73:Z73"/>
    <mergeCell ref="B75:L75"/>
    <mergeCell ref="M75:X75"/>
    <mergeCell ref="Y75:Z75"/>
    <mergeCell ref="A78:Z78"/>
    <mergeCell ref="M79:X79"/>
    <mergeCell ref="Y76:Z76"/>
    <mergeCell ref="B74:L74"/>
    <mergeCell ref="M74:X74"/>
    <mergeCell ref="Y74:Z74"/>
    <mergeCell ref="M77:X77"/>
    <mergeCell ref="V55:W55"/>
    <mergeCell ref="H61:J61"/>
    <mergeCell ref="K61:M61"/>
    <mergeCell ref="N61:P61"/>
    <mergeCell ref="Q61:S61"/>
    <mergeCell ref="T61:U61"/>
    <mergeCell ref="T57:U57"/>
    <mergeCell ref="V57:W57"/>
    <mergeCell ref="H59:J59"/>
    <mergeCell ref="K59:M59"/>
    <mergeCell ref="N59:P59"/>
    <mergeCell ref="Q59:S59"/>
    <mergeCell ref="T59:U59"/>
    <mergeCell ref="V59:W59"/>
    <mergeCell ref="T60:U60"/>
    <mergeCell ref="V60:W60"/>
    <mergeCell ref="N55:P55"/>
    <mergeCell ref="Q55:S55"/>
    <mergeCell ref="H60:J60"/>
    <mergeCell ref="K60:M60"/>
    <mergeCell ref="N60:P60"/>
    <mergeCell ref="Q60:S60"/>
    <mergeCell ref="B52:G52"/>
    <mergeCell ref="H52:J52"/>
    <mergeCell ref="K52:M52"/>
    <mergeCell ref="N52:P52"/>
    <mergeCell ref="Q52:S52"/>
    <mergeCell ref="T52:U52"/>
    <mergeCell ref="V52:W52"/>
    <mergeCell ref="B53:G53"/>
    <mergeCell ref="H53:J53"/>
    <mergeCell ref="K53:M53"/>
    <mergeCell ref="N53:P53"/>
    <mergeCell ref="Q53:S53"/>
    <mergeCell ref="T53:U53"/>
    <mergeCell ref="V53:W53"/>
    <mergeCell ref="B51:G51"/>
    <mergeCell ref="H51:J51"/>
    <mergeCell ref="K51:M51"/>
    <mergeCell ref="N51:P51"/>
    <mergeCell ref="Q51:S51"/>
    <mergeCell ref="T51:U51"/>
    <mergeCell ref="V51:W51"/>
    <mergeCell ref="B49:G49"/>
    <mergeCell ref="H49:J49"/>
    <mergeCell ref="K49:M49"/>
    <mergeCell ref="N49:P49"/>
    <mergeCell ref="Q49:S49"/>
    <mergeCell ref="T49:U49"/>
    <mergeCell ref="V49:W49"/>
    <mergeCell ref="B50:G50"/>
    <mergeCell ref="H50:J50"/>
    <mergeCell ref="K50:M50"/>
    <mergeCell ref="N50:P50"/>
    <mergeCell ref="Q50:S50"/>
    <mergeCell ref="T50:U50"/>
    <mergeCell ref="V50:W50"/>
    <mergeCell ref="V46:W46"/>
    <mergeCell ref="B47:G47"/>
    <mergeCell ref="H47:J47"/>
    <mergeCell ref="K47:M47"/>
    <mergeCell ref="N47:P47"/>
    <mergeCell ref="Q47:S47"/>
    <mergeCell ref="T47:U47"/>
    <mergeCell ref="V47:W47"/>
    <mergeCell ref="B48:G48"/>
    <mergeCell ref="H48:J48"/>
    <mergeCell ref="K48:M48"/>
    <mergeCell ref="N48:P48"/>
    <mergeCell ref="Q48:S48"/>
    <mergeCell ref="T48:U48"/>
    <mergeCell ref="V48:W48"/>
    <mergeCell ref="B46:G46"/>
    <mergeCell ref="H46:J46"/>
    <mergeCell ref="K46:M46"/>
    <mergeCell ref="N46:P46"/>
    <mergeCell ref="Q46:S46"/>
    <mergeCell ref="T46:U46"/>
    <mergeCell ref="B42:G42"/>
    <mergeCell ref="H42:J42"/>
    <mergeCell ref="K42:M42"/>
    <mergeCell ref="N42:P42"/>
    <mergeCell ref="Q42:S42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H31:J31"/>
    <mergeCell ref="K31:M31"/>
    <mergeCell ref="N31:P31"/>
    <mergeCell ref="Q31:S31"/>
    <mergeCell ref="T31:U31"/>
    <mergeCell ref="T33:U33"/>
    <mergeCell ref="V33:W33"/>
    <mergeCell ref="T34:U34"/>
    <mergeCell ref="V34:W34"/>
    <mergeCell ref="V32:W32"/>
    <mergeCell ref="H33:J33"/>
    <mergeCell ref="K33:M33"/>
    <mergeCell ref="N33:P33"/>
    <mergeCell ref="Q33:S33"/>
    <mergeCell ref="V31:W31"/>
    <mergeCell ref="H32:J32"/>
    <mergeCell ref="K32:M32"/>
    <mergeCell ref="N32:P32"/>
    <mergeCell ref="Q32:S32"/>
    <mergeCell ref="T32:U32"/>
    <mergeCell ref="J121:Q122"/>
    <mergeCell ref="S121:Y122"/>
    <mergeCell ref="B124:H133"/>
    <mergeCell ref="K21:M21"/>
    <mergeCell ref="N21:P21"/>
    <mergeCell ref="Q21:R21"/>
    <mergeCell ref="B22:J22"/>
    <mergeCell ref="Q22:R22"/>
    <mergeCell ref="K22:M22"/>
    <mergeCell ref="N22:P22"/>
    <mergeCell ref="B34:G34"/>
    <mergeCell ref="H34:J34"/>
    <mergeCell ref="K34:M34"/>
    <mergeCell ref="N34:P34"/>
    <mergeCell ref="Q34:S34"/>
    <mergeCell ref="B35:G35"/>
    <mergeCell ref="H35:J35"/>
    <mergeCell ref="K35:M35"/>
    <mergeCell ref="N35:P35"/>
    <mergeCell ref="Q35:S35"/>
    <mergeCell ref="B65:G65"/>
    <mergeCell ref="B63:G63"/>
    <mergeCell ref="B61:G61"/>
    <mergeCell ref="B62:G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B64:G64"/>
    <mergeCell ref="V61:W61"/>
    <mergeCell ref="H62:J62"/>
    <mergeCell ref="K62:M62"/>
    <mergeCell ref="N62:P62"/>
    <mergeCell ref="B59:G59"/>
    <mergeCell ref="B60:G60"/>
    <mergeCell ref="B54:G54"/>
    <mergeCell ref="H54:J54"/>
    <mergeCell ref="K54:M54"/>
    <mergeCell ref="N54:P54"/>
    <mergeCell ref="Q54:S54"/>
    <mergeCell ref="T54:U54"/>
    <mergeCell ref="V54:W54"/>
    <mergeCell ref="B55:G55"/>
    <mergeCell ref="H55:J55"/>
    <mergeCell ref="K55:M55"/>
    <mergeCell ref="B56:G56"/>
    <mergeCell ref="H56:J56"/>
    <mergeCell ref="K56:M56"/>
    <mergeCell ref="N56:P56"/>
    <mergeCell ref="Q56:S56"/>
    <mergeCell ref="T56:U56"/>
    <mergeCell ref="V56:W56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T35:U35"/>
    <mergeCell ref="V35:W35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  <mergeCell ref="B36:G36"/>
    <mergeCell ref="H36:J36"/>
    <mergeCell ref="K36:M36"/>
    <mergeCell ref="N36:P36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15:P15"/>
    <mergeCell ref="Q15:R15"/>
    <mergeCell ref="A26:P26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Q26:R26"/>
    <mergeCell ref="Q25:R25"/>
    <mergeCell ref="Q24:R24"/>
    <mergeCell ref="Q23:R23"/>
    <mergeCell ref="S12:U25"/>
    <mergeCell ref="V12:X25"/>
    <mergeCell ref="Y12:Z25"/>
    <mergeCell ref="S26:U26"/>
    <mergeCell ref="V26:X26"/>
    <mergeCell ref="Y26:Z26"/>
    <mergeCell ref="Q14:R14"/>
    <mergeCell ref="A27:Z27"/>
    <mergeCell ref="B30:G30"/>
    <mergeCell ref="H30:J30"/>
    <mergeCell ref="K30:M30"/>
    <mergeCell ref="N30:P30"/>
    <mergeCell ref="Q30:S30"/>
    <mergeCell ref="T30:U30"/>
    <mergeCell ref="V30:W30"/>
    <mergeCell ref="X30:Z30"/>
    <mergeCell ref="B93:G93"/>
    <mergeCell ref="H93:P93"/>
    <mergeCell ref="Q93:X93"/>
    <mergeCell ref="Y93:Z93"/>
    <mergeCell ref="B94:G94"/>
    <mergeCell ref="H94:P94"/>
    <mergeCell ref="Q94:X94"/>
    <mergeCell ref="Y94:Z94"/>
    <mergeCell ref="B103:Y107"/>
    <mergeCell ref="B95:G95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</mergeCells>
  <dataValidations count="8"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Z155"/>
  <sheetViews>
    <sheetView view="pageBreakPreview" zoomScaleSheetLayoutView="100" workbookViewId="0" topLeftCell="A19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28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>
        <v>200</v>
      </c>
      <c r="L12" s="381"/>
      <c r="M12" s="381"/>
      <c r="N12" s="365"/>
      <c r="O12" s="365"/>
      <c r="P12" s="365"/>
      <c r="Q12" s="366">
        <f>V31/T31*100</f>
        <v>0</v>
      </c>
      <c r="R12" s="366"/>
      <c r="S12" s="382">
        <v>2242400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>
        <v>200</v>
      </c>
      <c r="L13" s="379"/>
      <c r="M13" s="379"/>
      <c r="N13" s="373">
        <f>Q36</f>
        <v>0</v>
      </c>
      <c r="O13" s="373"/>
      <c r="P13" s="373"/>
      <c r="Q13" s="373">
        <f>V32/T32*100</f>
        <v>0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>
        <v>7</v>
      </c>
      <c r="L14" s="376"/>
      <c r="M14" s="376"/>
      <c r="N14" s="377">
        <f>Q38</f>
        <v>0</v>
      </c>
      <c r="O14" s="377"/>
      <c r="P14" s="377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>
        <v>200</v>
      </c>
      <c r="L15" s="376"/>
      <c r="M15" s="376"/>
      <c r="N15" s="377">
        <f>Q41</f>
        <v>0</v>
      </c>
      <c r="O15" s="377"/>
      <c r="P15" s="377"/>
      <c r="Q15" s="373">
        <f>V40/T40*100</f>
        <v>0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>
        <v>500</v>
      </c>
      <c r="L16" s="368"/>
      <c r="M16" s="369"/>
      <c r="N16" s="370">
        <f>Q43</f>
        <v>0</v>
      </c>
      <c r="O16" s="371"/>
      <c r="P16" s="372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28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>
        <v>550</v>
      </c>
      <c r="L17" s="597"/>
      <c r="M17" s="598"/>
      <c r="N17" s="378"/>
      <c r="O17" s="266"/>
      <c r="P17" s="267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550</v>
      </c>
      <c r="L18" s="368"/>
      <c r="M18" s="369"/>
      <c r="N18" s="370">
        <f>Q49</f>
        <v>0</v>
      </c>
      <c r="O18" s="371"/>
      <c r="P18" s="372"/>
      <c r="Q18" s="373">
        <f>V45/T45*100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15</v>
      </c>
      <c r="L19" s="368"/>
      <c r="M19" s="369"/>
      <c r="N19" s="370">
        <f>Q51</f>
        <v>0</v>
      </c>
      <c r="O19" s="371"/>
      <c r="P19" s="372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550</v>
      </c>
      <c r="L20" s="368"/>
      <c r="M20" s="369"/>
      <c r="N20" s="370">
        <f>Q54</f>
        <v>0</v>
      </c>
      <c r="O20" s="371"/>
      <c r="P20" s="372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>
        <v>120</v>
      </c>
      <c r="L21" s="368"/>
      <c r="M21" s="369"/>
      <c r="N21" s="370">
        <f>Q56</f>
        <v>0</v>
      </c>
      <c r="O21" s="371"/>
      <c r="P21" s="372"/>
      <c r="Q21" s="373">
        <f>V55/T55*100</f>
        <v>0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>
        <v>750</v>
      </c>
      <c r="L22" s="404"/>
      <c r="M22" s="404"/>
      <c r="N22" s="377">
        <f>Q58</f>
        <v>0</v>
      </c>
      <c r="O22" s="377"/>
      <c r="P22" s="377"/>
      <c r="Q22" s="373">
        <f>V57/T57*100</f>
        <v>0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>
        <v>75</v>
      </c>
      <c r="L23" s="260"/>
      <c r="M23" s="261"/>
      <c r="N23" s="265"/>
      <c r="O23" s="266"/>
      <c r="P23" s="267"/>
      <c r="Q23" s="250">
        <f>V59/T59*100</f>
        <v>0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>
        <v>75</v>
      </c>
      <c r="L24" s="593"/>
      <c r="M24" s="594"/>
      <c r="N24" s="595">
        <f>Q64</f>
        <v>0</v>
      </c>
      <c r="O24" s="371"/>
      <c r="P24" s="372"/>
      <c r="Q24" s="464">
        <f>V60/T60*100</f>
        <v>0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>
        <v>1</v>
      </c>
      <c r="L25" s="593"/>
      <c r="M25" s="594"/>
      <c r="N25" s="595">
        <f>Q67</f>
        <v>0</v>
      </c>
      <c r="O25" s="371"/>
      <c r="P25" s="372"/>
      <c r="Q25" s="464">
        <f>V65/T65*100</f>
        <v>0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2242400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217">
        <v>200</v>
      </c>
      <c r="I31" s="217"/>
      <c r="J31" s="217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30</v>
      </c>
      <c r="U31" s="194"/>
      <c r="V31" s="195">
        <f>SUM(V32,V37,V40,V42)</f>
        <v>0</v>
      </c>
      <c r="W31" s="196"/>
      <c r="X31" s="94"/>
      <c r="Y31" s="94"/>
      <c r="Z31" s="579"/>
    </row>
    <row r="32" spans="1:26" s="30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199">
        <v>200</v>
      </c>
      <c r="I32" s="199"/>
      <c r="J32" s="199"/>
      <c r="K32" s="375"/>
      <c r="L32" s="375"/>
      <c r="M32" s="375"/>
      <c r="N32" s="375"/>
      <c r="O32" s="375"/>
      <c r="P32" s="375"/>
      <c r="Q32" s="375"/>
      <c r="R32" s="375"/>
      <c r="S32" s="375"/>
      <c r="T32" s="72">
        <v>15</v>
      </c>
      <c r="U32" s="72"/>
      <c r="V32" s="73">
        <f>SUM(V33:W36)</f>
        <v>0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74">
        <v>200</v>
      </c>
      <c r="I33" s="674"/>
      <c r="J33" s="674"/>
      <c r="K33" s="642"/>
      <c r="L33" s="642"/>
      <c r="M33" s="642"/>
      <c r="N33" s="642"/>
      <c r="O33" s="642"/>
      <c r="P33" s="642"/>
      <c r="Q33" s="642"/>
      <c r="R33" s="642"/>
      <c r="S33" s="565"/>
      <c r="T33" s="649">
        <v>5</v>
      </c>
      <c r="U33" s="649"/>
      <c r="V33" s="604">
        <f>(T33*((K33*0)+(N33*50)+(Q33*100)))/(H33*100)</f>
        <v>0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668">
        <v>200</v>
      </c>
      <c r="I34" s="669"/>
      <c r="J34" s="670"/>
      <c r="K34" s="565"/>
      <c r="L34" s="566"/>
      <c r="M34" s="567"/>
      <c r="N34" s="565"/>
      <c r="O34" s="566"/>
      <c r="P34" s="567"/>
      <c r="Q34" s="565"/>
      <c r="R34" s="566"/>
      <c r="S34" s="566"/>
      <c r="T34" s="649">
        <v>3</v>
      </c>
      <c r="U34" s="649"/>
      <c r="V34" s="604">
        <f>(T34*((K34*0)+(N34*50)+(Q34*100)))/(H34*100)</f>
        <v>0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74">
        <v>200</v>
      </c>
      <c r="I35" s="674"/>
      <c r="J35" s="674"/>
      <c r="K35" s="642"/>
      <c r="L35" s="642"/>
      <c r="M35" s="642"/>
      <c r="N35" s="642"/>
      <c r="O35" s="642"/>
      <c r="P35" s="642"/>
      <c r="Q35" s="642"/>
      <c r="R35" s="642"/>
      <c r="S35" s="565"/>
      <c r="T35" s="649">
        <v>5</v>
      </c>
      <c r="U35" s="649"/>
      <c r="V35" s="604">
        <f aca="true" t="shared" si="0" ref="V35:V58">(T35*((K35*0)+(N35*50)+(Q35*100)))/(H35*100)</f>
        <v>0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668">
        <v>200</v>
      </c>
      <c r="I36" s="669"/>
      <c r="J36" s="670"/>
      <c r="K36" s="565"/>
      <c r="L36" s="566"/>
      <c r="M36" s="567"/>
      <c r="N36" s="565"/>
      <c r="O36" s="566"/>
      <c r="P36" s="567"/>
      <c r="Q36" s="565"/>
      <c r="R36" s="566"/>
      <c r="S36" s="568"/>
      <c r="T36" s="601">
        <v>2</v>
      </c>
      <c r="U36" s="602"/>
      <c r="V36" s="603">
        <f aca="true" t="shared" si="1" ref="V36">(T36*((K36*0)+(N36*50)+(Q36*100)))/(H36*100)</f>
        <v>0</v>
      </c>
      <c r="W36" s="604"/>
      <c r="X36" s="582"/>
      <c r="Y36" s="582"/>
      <c r="Z36" s="583"/>
    </row>
    <row r="37" spans="1:26" s="30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200">
        <v>7</v>
      </c>
      <c r="I37" s="201"/>
      <c r="J37" s="2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5</v>
      </c>
      <c r="U37" s="124"/>
      <c r="V37" s="403">
        <f>SUM(V38:W39)</f>
        <v>0</v>
      </c>
      <c r="W37" s="73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668">
        <v>7</v>
      </c>
      <c r="I38" s="669"/>
      <c r="J38" s="670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3</v>
      </c>
      <c r="U38" s="602"/>
      <c r="V38" s="603">
        <f aca="true" t="shared" si="2" ref="V38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668">
        <v>80</v>
      </c>
      <c r="I39" s="669"/>
      <c r="J39" s="670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2</v>
      </c>
      <c r="U39" s="602"/>
      <c r="V39" s="603">
        <f aca="true" t="shared" si="3" ref="V39">(T39*((K39*0)+(N39*50)+(Q39*100)))/(H39*100)</f>
        <v>0</v>
      </c>
      <c r="W39" s="604"/>
      <c r="X39" s="582"/>
      <c r="Y39" s="582"/>
      <c r="Z39" s="583"/>
    </row>
    <row r="40" spans="1:26" s="30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200">
        <v>200</v>
      </c>
      <c r="I40" s="201"/>
      <c r="J40" s="202"/>
      <c r="K40" s="348"/>
      <c r="L40" s="349"/>
      <c r="M40" s="350"/>
      <c r="N40" s="348"/>
      <c r="O40" s="349"/>
      <c r="P40" s="350"/>
      <c r="Q40" s="348"/>
      <c r="R40" s="349"/>
      <c r="S40" s="433"/>
      <c r="T40" s="123">
        <v>5</v>
      </c>
      <c r="U40" s="124"/>
      <c r="V40" s="403">
        <f>SUM(V41)</f>
        <v>0</v>
      </c>
      <c r="W40" s="73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668">
        <v>200</v>
      </c>
      <c r="I41" s="669"/>
      <c r="J41" s="670"/>
      <c r="K41" s="565"/>
      <c r="L41" s="566"/>
      <c r="M41" s="567"/>
      <c r="N41" s="565"/>
      <c r="O41" s="566"/>
      <c r="P41" s="567"/>
      <c r="Q41" s="565"/>
      <c r="R41" s="566"/>
      <c r="S41" s="568"/>
      <c r="T41" s="601">
        <v>5</v>
      </c>
      <c r="U41" s="602"/>
      <c r="V41" s="603">
        <f aca="true" t="shared" si="4" ref="V41">(T41*((K41*0)+(N41*50)+(Q41*100)))/(H41*100)</f>
        <v>0</v>
      </c>
      <c r="W41" s="604"/>
      <c r="X41" s="582"/>
      <c r="Y41" s="582"/>
      <c r="Z41" s="583"/>
    </row>
    <row r="42" spans="1:26" s="30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200">
        <v>500</v>
      </c>
      <c r="I42" s="201"/>
      <c r="J42" s="2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5</v>
      </c>
      <c r="U42" s="124"/>
      <c r="V42" s="403">
        <f>SUM(V43)</f>
        <v>0</v>
      </c>
      <c r="W42" s="73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668">
        <v>500</v>
      </c>
      <c r="I43" s="669"/>
      <c r="J43" s="670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5</v>
      </c>
      <c r="U43" s="602"/>
      <c r="V43" s="603">
        <f aca="true" t="shared" si="5" ref="V43">(T43*((K43*0)+(N43*50)+(Q43*100)))/(H43*100)</f>
        <v>0</v>
      </c>
      <c r="W43" s="604"/>
      <c r="X43" s="582"/>
      <c r="Y43" s="582"/>
      <c r="Z43" s="583"/>
    </row>
    <row r="44" spans="1:26" s="8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596">
        <v>550</v>
      </c>
      <c r="I44" s="597"/>
      <c r="J44" s="598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50</v>
      </c>
      <c r="U44" s="227"/>
      <c r="V44" s="406">
        <f>SUM(V45,V50,V53,V55,V57)</f>
        <v>0</v>
      </c>
      <c r="W44" s="195"/>
      <c r="X44" s="582"/>
      <c r="Y44" s="582"/>
      <c r="Z44" s="583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200">
        <v>550</v>
      </c>
      <c r="I45" s="201"/>
      <c r="J45" s="2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30</v>
      </c>
      <c r="U45" s="124"/>
      <c r="V45" s="600">
        <f>SUM(V46:W49)</f>
        <v>0</v>
      </c>
      <c r="W45" s="721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668">
        <v>550</v>
      </c>
      <c r="I46" s="669"/>
      <c r="J46" s="670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4">
        <f aca="true" t="shared" si="6" ref="V46:V56">(T46*((K46*0)+(N46*50)+(Q46*100)))/(H46*100)</f>
        <v>0</v>
      </c>
      <c r="W46" s="650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668">
        <v>550</v>
      </c>
      <c r="I47" s="669"/>
      <c r="J47" s="670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5</v>
      </c>
      <c r="U47" s="602"/>
      <c r="V47" s="604">
        <f t="shared" si="6"/>
        <v>0</v>
      </c>
      <c r="W47" s="650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668">
        <v>550</v>
      </c>
      <c r="I48" s="669"/>
      <c r="J48" s="670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4">
        <f t="shared" si="6"/>
        <v>0</v>
      </c>
      <c r="W48" s="650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668">
        <v>550</v>
      </c>
      <c r="I49" s="669"/>
      <c r="J49" s="670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4">
        <f t="shared" si="6"/>
        <v>0</v>
      </c>
      <c r="W49" s="650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200">
        <v>15</v>
      </c>
      <c r="I50" s="201"/>
      <c r="J50" s="2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600">
        <f>SUM(V51:W52)</f>
        <v>0</v>
      </c>
      <c r="W50" s="721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668">
        <v>15</v>
      </c>
      <c r="I51" s="669"/>
      <c r="J51" s="670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4">
        <f t="shared" si="6"/>
        <v>0</v>
      </c>
      <c r="W51" s="650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668">
        <v>80</v>
      </c>
      <c r="I52" s="669"/>
      <c r="J52" s="670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4">
        <f t="shared" si="6"/>
        <v>0</v>
      </c>
      <c r="W52" s="650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200">
        <v>550</v>
      </c>
      <c r="I53" s="201"/>
      <c r="J53" s="2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5</v>
      </c>
      <c r="U53" s="124"/>
      <c r="V53" s="600">
        <f>SUM(V54)</f>
        <v>0</v>
      </c>
      <c r="W53" s="721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668">
        <v>550</v>
      </c>
      <c r="I54" s="669"/>
      <c r="J54" s="670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5</v>
      </c>
      <c r="U54" s="602"/>
      <c r="V54" s="604">
        <f t="shared" si="6"/>
        <v>0</v>
      </c>
      <c r="W54" s="650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200">
        <v>120</v>
      </c>
      <c r="I55" s="201"/>
      <c r="J55" s="2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5</v>
      </c>
      <c r="U55" s="124"/>
      <c r="V55" s="600">
        <f>SUM(V56)</f>
        <v>0</v>
      </c>
      <c r="W55" s="721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668">
        <v>120</v>
      </c>
      <c r="I56" s="669"/>
      <c r="J56" s="670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5</v>
      </c>
      <c r="U56" s="602"/>
      <c r="V56" s="604">
        <f t="shared" si="6"/>
        <v>0</v>
      </c>
      <c r="W56" s="650"/>
      <c r="X56" s="582"/>
      <c r="Y56" s="582"/>
      <c r="Z56" s="583"/>
    </row>
    <row r="57" spans="1:26" s="30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200">
        <v>750</v>
      </c>
      <c r="I57" s="201"/>
      <c r="J57" s="202"/>
      <c r="K57" s="348"/>
      <c r="L57" s="349"/>
      <c r="M57" s="350"/>
      <c r="N57" s="348"/>
      <c r="O57" s="349"/>
      <c r="P57" s="350"/>
      <c r="Q57" s="348"/>
      <c r="R57" s="349"/>
      <c r="S57" s="433"/>
      <c r="T57" s="123">
        <v>5</v>
      </c>
      <c r="U57" s="124"/>
      <c r="V57" s="600">
        <f>SUM(V58)</f>
        <v>0</v>
      </c>
      <c r="W57" s="721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75">
        <v>750</v>
      </c>
      <c r="I58" s="675"/>
      <c r="J58" s="675"/>
      <c r="K58" s="642"/>
      <c r="L58" s="642"/>
      <c r="M58" s="642"/>
      <c r="N58" s="642"/>
      <c r="O58" s="642"/>
      <c r="P58" s="642"/>
      <c r="Q58" s="642"/>
      <c r="R58" s="642"/>
      <c r="S58" s="653"/>
      <c r="T58" s="602">
        <v>5</v>
      </c>
      <c r="U58" s="654"/>
      <c r="V58" s="604">
        <f t="shared" si="0"/>
        <v>0</v>
      </c>
      <c r="W58" s="650"/>
      <c r="X58" s="582"/>
      <c r="Y58" s="582"/>
      <c r="Z58" s="583"/>
    </row>
    <row r="59" spans="1:26" s="8" customFormat="1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676">
        <v>75</v>
      </c>
      <c r="I59" s="260"/>
      <c r="J59" s="677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20</v>
      </c>
      <c r="U59" s="273"/>
      <c r="V59" s="274">
        <f>SUM(V60,V65)</f>
        <v>0</v>
      </c>
      <c r="W59" s="195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678">
        <v>75</v>
      </c>
      <c r="I60" s="678"/>
      <c r="J60" s="679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15</v>
      </c>
      <c r="U60" s="280"/>
      <c r="V60" s="600">
        <f>SUM(V61:W64)</f>
        <v>0</v>
      </c>
      <c r="W60" s="721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72">
        <v>75</v>
      </c>
      <c r="I61" s="672"/>
      <c r="J61" s="673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5</v>
      </c>
      <c r="U61" s="614"/>
      <c r="V61" s="604">
        <f aca="true" t="shared" si="7" ref="V61:V67">(T61*((K61*0)+(N61*50)+(Q61*100)))/(H61*100)</f>
        <v>0</v>
      </c>
      <c r="W61" s="650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71">
        <v>75</v>
      </c>
      <c r="I62" s="672"/>
      <c r="J62" s="673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3</v>
      </c>
      <c r="U62" s="622"/>
      <c r="V62" s="604">
        <f t="shared" si="7"/>
        <v>0</v>
      </c>
      <c r="W62" s="650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71">
        <v>75</v>
      </c>
      <c r="I63" s="672"/>
      <c r="J63" s="673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4">
        <f t="shared" si="7"/>
        <v>0</v>
      </c>
      <c r="W63" s="650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72">
        <v>75</v>
      </c>
      <c r="I64" s="672"/>
      <c r="J64" s="673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2</v>
      </c>
      <c r="U64" s="622"/>
      <c r="V64" s="604">
        <f t="shared" si="7"/>
        <v>0</v>
      </c>
      <c r="W64" s="650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80">
        <v>1</v>
      </c>
      <c r="I65" s="680"/>
      <c r="J65" s="681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600">
        <f>SUM(V66:W67)</f>
        <v>0</v>
      </c>
      <c r="W65" s="721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57">
        <v>1</v>
      </c>
      <c r="I66" s="257"/>
      <c r="J66" s="682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4">
        <f t="shared" si="7"/>
        <v>0</v>
      </c>
      <c r="W66" s="650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683">
        <v>80</v>
      </c>
      <c r="I67" s="257"/>
      <c r="J67" s="682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4">
        <f t="shared" si="7"/>
        <v>0</v>
      </c>
      <c r="W67" s="650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SUM(T59,T44,T31)</f>
        <v>100</v>
      </c>
      <c r="U68" s="243"/>
      <c r="V68" s="244">
        <f>SUM(V59,V44,V31)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s="25" customFormat="1" ht="72" customHeight="1">
      <c r="A94" s="23" t="str">
        <f>IF(B94&lt;&gt;"","3.1","")</f>
        <v/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2"/>
      <c r="R94" s="413"/>
      <c r="S94" s="413"/>
      <c r="T94" s="413"/>
      <c r="U94" s="413"/>
      <c r="V94" s="413"/>
      <c r="W94" s="413"/>
      <c r="X94" s="414"/>
      <c r="Y94" s="410"/>
      <c r="Z94" s="410"/>
    </row>
    <row r="95" spans="1:26" s="25" customFormat="1" ht="72" customHeight="1">
      <c r="A95" s="23" t="str">
        <f>IF(B95&lt;&gt;"","3.2","")</f>
        <v/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2"/>
      <c r="R95" s="413"/>
      <c r="S95" s="413"/>
      <c r="T95" s="413"/>
      <c r="U95" s="413"/>
      <c r="V95" s="413"/>
      <c r="W95" s="413"/>
      <c r="X95" s="414"/>
      <c r="Y95" s="410"/>
      <c r="Z95" s="410"/>
    </row>
    <row r="96" spans="1:26" s="25" customFormat="1" ht="72" customHeight="1">
      <c r="A96" s="23" t="str">
        <f>IF(B96&lt;&gt;"","3.3","")</f>
        <v/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2"/>
      <c r="R96" s="413"/>
      <c r="S96" s="413"/>
      <c r="T96" s="413"/>
      <c r="U96" s="413"/>
      <c r="V96" s="413"/>
      <c r="W96" s="413"/>
      <c r="X96" s="414"/>
      <c r="Y96" s="410"/>
      <c r="Z96" s="410"/>
    </row>
    <row r="97" spans="1:26" s="25" customFormat="1" ht="72" customHeight="1">
      <c r="A97" s="23" t="str">
        <f>IF(B97&lt;&gt;"","3.4","")</f>
        <v/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2"/>
      <c r="R97" s="413"/>
      <c r="S97" s="413"/>
      <c r="T97" s="413"/>
      <c r="U97" s="413"/>
      <c r="V97" s="413"/>
      <c r="W97" s="413"/>
      <c r="X97" s="414"/>
      <c r="Y97" s="410"/>
      <c r="Z97" s="410"/>
    </row>
    <row r="98" spans="1:26" s="25" customFormat="1" ht="72" customHeight="1">
      <c r="A98" s="23" t="str">
        <f>IF(B98&lt;&gt;"","3.5","")</f>
        <v/>
      </c>
      <c r="B98" s="412"/>
      <c r="C98" s="413"/>
      <c r="D98" s="413"/>
      <c r="E98" s="413"/>
      <c r="F98" s="413"/>
      <c r="G98" s="414"/>
      <c r="H98" s="412"/>
      <c r="I98" s="413"/>
      <c r="J98" s="413"/>
      <c r="K98" s="413"/>
      <c r="L98" s="413"/>
      <c r="M98" s="413"/>
      <c r="N98" s="413"/>
      <c r="O98" s="413"/>
      <c r="P98" s="414"/>
      <c r="Q98" s="412"/>
      <c r="R98" s="413"/>
      <c r="S98" s="413"/>
      <c r="T98" s="413"/>
      <c r="U98" s="413"/>
      <c r="V98" s="413"/>
      <c r="W98" s="413"/>
      <c r="X98" s="414"/>
      <c r="Y98" s="415"/>
      <c r="Z98" s="416"/>
    </row>
    <row r="99" spans="1:26" s="25" customFormat="1" ht="72" customHeight="1">
      <c r="A99" s="23" t="str">
        <f>IF(B99&lt;&gt;"","3.6","")</f>
        <v/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2"/>
      <c r="R99" s="413"/>
      <c r="S99" s="413"/>
      <c r="T99" s="413"/>
      <c r="U99" s="413"/>
      <c r="V99" s="413"/>
      <c r="W99" s="413"/>
      <c r="X99" s="414"/>
      <c r="Y99" s="410"/>
      <c r="Z99" s="410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_1"/>
  </protectedRanges>
  <mergeCells count="467">
    <mergeCell ref="A38:A39"/>
    <mergeCell ref="A33:A36"/>
    <mergeCell ref="F153:J153"/>
    <mergeCell ref="F154:J154"/>
    <mergeCell ref="R154:W154"/>
    <mergeCell ref="F155:J155"/>
    <mergeCell ref="F151:J151"/>
    <mergeCell ref="R151:W151"/>
    <mergeCell ref="F152:J152"/>
    <mergeCell ref="R152:W152"/>
    <mergeCell ref="Q153:X153"/>
    <mergeCell ref="K67:M67"/>
    <mergeCell ref="N67:P67"/>
    <mergeCell ref="Q67:S67"/>
    <mergeCell ref="T67:U67"/>
    <mergeCell ref="V67:W67"/>
    <mergeCell ref="T68:U68"/>
    <mergeCell ref="V68:W68"/>
    <mergeCell ref="B76:L76"/>
    <mergeCell ref="M76:X76"/>
    <mergeCell ref="X31:Z67"/>
    <mergeCell ref="A68:S68"/>
    <mergeCell ref="X68:Z68"/>
    <mergeCell ref="A69:Z69"/>
    <mergeCell ref="B71:L71"/>
    <mergeCell ref="M71:X71"/>
    <mergeCell ref="Y71:Z71"/>
    <mergeCell ref="A72:Z72"/>
    <mergeCell ref="B33:G33"/>
    <mergeCell ref="B31:G31"/>
    <mergeCell ref="B32:G32"/>
    <mergeCell ref="A66:A67"/>
    <mergeCell ref="A61:A64"/>
    <mergeCell ref="A51:A52"/>
    <mergeCell ref="A46:A49"/>
    <mergeCell ref="B58:G58"/>
    <mergeCell ref="H58:J58"/>
    <mergeCell ref="K58:M58"/>
    <mergeCell ref="N58:P58"/>
    <mergeCell ref="Q58:S58"/>
    <mergeCell ref="T58:U58"/>
    <mergeCell ref="V58:W58"/>
    <mergeCell ref="B57:G57"/>
    <mergeCell ref="H57:J57"/>
    <mergeCell ref="K57:M57"/>
    <mergeCell ref="N57:P57"/>
    <mergeCell ref="Q57:S57"/>
    <mergeCell ref="T55:U55"/>
    <mergeCell ref="B147:H148"/>
    <mergeCell ref="J147:Q148"/>
    <mergeCell ref="S147:Y148"/>
    <mergeCell ref="H64:J64"/>
    <mergeCell ref="K64:M64"/>
    <mergeCell ref="N64:P64"/>
    <mergeCell ref="Q64:S64"/>
    <mergeCell ref="T64:U64"/>
    <mergeCell ref="V64:W64"/>
    <mergeCell ref="H65:J65"/>
    <mergeCell ref="K65:M65"/>
    <mergeCell ref="N65:P65"/>
    <mergeCell ref="Q65:S65"/>
    <mergeCell ref="T65:U65"/>
    <mergeCell ref="V65:W65"/>
    <mergeCell ref="B66:G66"/>
    <mergeCell ref="H66:J66"/>
    <mergeCell ref="K66:M66"/>
    <mergeCell ref="N66:P66"/>
    <mergeCell ref="Q66:S66"/>
    <mergeCell ref="T66:U66"/>
    <mergeCell ref="V66:W66"/>
    <mergeCell ref="B67:G67"/>
    <mergeCell ref="H67:J67"/>
    <mergeCell ref="Y89:Z89"/>
    <mergeCell ref="B89:L89"/>
    <mergeCell ref="M89:X89"/>
    <mergeCell ref="J124:Q133"/>
    <mergeCell ref="S124:Y133"/>
    <mergeCell ref="B134:H135"/>
    <mergeCell ref="J134:Q135"/>
    <mergeCell ref="S134:Y135"/>
    <mergeCell ref="B137:H146"/>
    <mergeCell ref="J137:Q146"/>
    <mergeCell ref="S137:Y146"/>
    <mergeCell ref="Y97:Z97"/>
    <mergeCell ref="B98:G98"/>
    <mergeCell ref="H98:P98"/>
    <mergeCell ref="Q98:X98"/>
    <mergeCell ref="Y98:Z98"/>
    <mergeCell ref="B99:G99"/>
    <mergeCell ref="H99:P99"/>
    <mergeCell ref="Q99:X99"/>
    <mergeCell ref="Y99:Z99"/>
    <mergeCell ref="B111:H120"/>
    <mergeCell ref="J111:Q120"/>
    <mergeCell ref="S111:Y120"/>
    <mergeCell ref="B121:H122"/>
    <mergeCell ref="A84:Z84"/>
    <mergeCell ref="Y87:Z87"/>
    <mergeCell ref="Y88:Z88"/>
    <mergeCell ref="B87:L87"/>
    <mergeCell ref="M87:X87"/>
    <mergeCell ref="B88:L88"/>
    <mergeCell ref="M88:X88"/>
    <mergeCell ref="B81:L81"/>
    <mergeCell ref="M81:X81"/>
    <mergeCell ref="Y81:Z81"/>
    <mergeCell ref="Y85:Z85"/>
    <mergeCell ref="B85:L85"/>
    <mergeCell ref="M85:X85"/>
    <mergeCell ref="B86:L86"/>
    <mergeCell ref="M86:X86"/>
    <mergeCell ref="Y86:Z86"/>
    <mergeCell ref="B82:L82"/>
    <mergeCell ref="M82:X82"/>
    <mergeCell ref="Y82:Z82"/>
    <mergeCell ref="B83:L83"/>
    <mergeCell ref="M83:X83"/>
    <mergeCell ref="Y83:Z83"/>
    <mergeCell ref="B80:L80"/>
    <mergeCell ref="M80:X80"/>
    <mergeCell ref="Y80:Z80"/>
    <mergeCell ref="B77:L77"/>
    <mergeCell ref="Y77:Z77"/>
    <mergeCell ref="B79:L79"/>
    <mergeCell ref="Y79:Z79"/>
    <mergeCell ref="B73:L73"/>
    <mergeCell ref="M73:X73"/>
    <mergeCell ref="Y73:Z73"/>
    <mergeCell ref="B75:L75"/>
    <mergeCell ref="M75:X75"/>
    <mergeCell ref="Y75:Z75"/>
    <mergeCell ref="A78:Z78"/>
    <mergeCell ref="M79:X79"/>
    <mergeCell ref="Y76:Z76"/>
    <mergeCell ref="B74:L74"/>
    <mergeCell ref="M74:X74"/>
    <mergeCell ref="Y74:Z74"/>
    <mergeCell ref="M77:X77"/>
    <mergeCell ref="V55:W55"/>
    <mergeCell ref="H61:J61"/>
    <mergeCell ref="K61:M61"/>
    <mergeCell ref="N61:P61"/>
    <mergeCell ref="Q61:S61"/>
    <mergeCell ref="T61:U61"/>
    <mergeCell ref="T57:U57"/>
    <mergeCell ref="V57:W57"/>
    <mergeCell ref="H59:J59"/>
    <mergeCell ref="K59:M59"/>
    <mergeCell ref="N59:P59"/>
    <mergeCell ref="Q59:S59"/>
    <mergeCell ref="T59:U59"/>
    <mergeCell ref="V59:W59"/>
    <mergeCell ref="T60:U60"/>
    <mergeCell ref="V60:W60"/>
    <mergeCell ref="N55:P55"/>
    <mergeCell ref="Q55:S55"/>
    <mergeCell ref="H60:J60"/>
    <mergeCell ref="K60:M60"/>
    <mergeCell ref="N60:P60"/>
    <mergeCell ref="Q60:S60"/>
    <mergeCell ref="B52:G52"/>
    <mergeCell ref="H52:J52"/>
    <mergeCell ref="K52:M52"/>
    <mergeCell ref="N52:P52"/>
    <mergeCell ref="Q52:S52"/>
    <mergeCell ref="T52:U52"/>
    <mergeCell ref="V52:W52"/>
    <mergeCell ref="B53:G53"/>
    <mergeCell ref="H53:J53"/>
    <mergeCell ref="K53:M53"/>
    <mergeCell ref="N53:P53"/>
    <mergeCell ref="Q53:S53"/>
    <mergeCell ref="T53:U53"/>
    <mergeCell ref="V53:W53"/>
    <mergeCell ref="B51:G51"/>
    <mergeCell ref="H51:J51"/>
    <mergeCell ref="K51:M51"/>
    <mergeCell ref="N51:P51"/>
    <mergeCell ref="Q51:S51"/>
    <mergeCell ref="T51:U51"/>
    <mergeCell ref="V51:W51"/>
    <mergeCell ref="B49:G49"/>
    <mergeCell ref="H49:J49"/>
    <mergeCell ref="K49:M49"/>
    <mergeCell ref="N49:P49"/>
    <mergeCell ref="Q49:S49"/>
    <mergeCell ref="T49:U49"/>
    <mergeCell ref="V49:W49"/>
    <mergeCell ref="B50:G50"/>
    <mergeCell ref="H50:J50"/>
    <mergeCell ref="K50:M50"/>
    <mergeCell ref="N50:P50"/>
    <mergeCell ref="Q50:S50"/>
    <mergeCell ref="T50:U50"/>
    <mergeCell ref="V50:W50"/>
    <mergeCell ref="V46:W46"/>
    <mergeCell ref="B47:G47"/>
    <mergeCell ref="H47:J47"/>
    <mergeCell ref="K47:M47"/>
    <mergeCell ref="N47:P47"/>
    <mergeCell ref="Q47:S47"/>
    <mergeCell ref="T47:U47"/>
    <mergeCell ref="V47:W47"/>
    <mergeCell ref="B48:G48"/>
    <mergeCell ref="H48:J48"/>
    <mergeCell ref="K48:M48"/>
    <mergeCell ref="N48:P48"/>
    <mergeCell ref="Q48:S48"/>
    <mergeCell ref="T48:U48"/>
    <mergeCell ref="V48:W48"/>
    <mergeCell ref="B46:G46"/>
    <mergeCell ref="H46:J46"/>
    <mergeCell ref="K46:M46"/>
    <mergeCell ref="N46:P46"/>
    <mergeCell ref="Q46:S46"/>
    <mergeCell ref="T46:U46"/>
    <mergeCell ref="B42:G42"/>
    <mergeCell ref="H42:J42"/>
    <mergeCell ref="K42:M42"/>
    <mergeCell ref="N42:P42"/>
    <mergeCell ref="Q42:S42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H31:J31"/>
    <mergeCell ref="K31:M31"/>
    <mergeCell ref="N31:P31"/>
    <mergeCell ref="Q31:S31"/>
    <mergeCell ref="T31:U31"/>
    <mergeCell ref="T33:U33"/>
    <mergeCell ref="V33:W33"/>
    <mergeCell ref="T34:U34"/>
    <mergeCell ref="V34:W34"/>
    <mergeCell ref="V32:W32"/>
    <mergeCell ref="H33:J33"/>
    <mergeCell ref="K33:M33"/>
    <mergeCell ref="N33:P33"/>
    <mergeCell ref="Q33:S33"/>
    <mergeCell ref="V31:W31"/>
    <mergeCell ref="H32:J32"/>
    <mergeCell ref="K32:M32"/>
    <mergeCell ref="N32:P32"/>
    <mergeCell ref="Q32:S32"/>
    <mergeCell ref="T32:U32"/>
    <mergeCell ref="J121:Q122"/>
    <mergeCell ref="S121:Y122"/>
    <mergeCell ref="B124:H133"/>
    <mergeCell ref="K21:M21"/>
    <mergeCell ref="N21:P21"/>
    <mergeCell ref="Q21:R21"/>
    <mergeCell ref="B22:J22"/>
    <mergeCell ref="Q22:R22"/>
    <mergeCell ref="K22:M22"/>
    <mergeCell ref="N22:P22"/>
    <mergeCell ref="B34:G34"/>
    <mergeCell ref="H34:J34"/>
    <mergeCell ref="K34:M34"/>
    <mergeCell ref="N34:P34"/>
    <mergeCell ref="Q34:S34"/>
    <mergeCell ref="B35:G35"/>
    <mergeCell ref="H35:J35"/>
    <mergeCell ref="K35:M35"/>
    <mergeCell ref="N35:P35"/>
    <mergeCell ref="Q35:S35"/>
    <mergeCell ref="B65:G65"/>
    <mergeCell ref="B63:G63"/>
    <mergeCell ref="B61:G61"/>
    <mergeCell ref="B62:G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B64:G64"/>
    <mergeCell ref="V61:W61"/>
    <mergeCell ref="H62:J62"/>
    <mergeCell ref="K62:M62"/>
    <mergeCell ref="N62:P62"/>
    <mergeCell ref="B59:G59"/>
    <mergeCell ref="B60:G60"/>
    <mergeCell ref="B54:G54"/>
    <mergeCell ref="H54:J54"/>
    <mergeCell ref="K54:M54"/>
    <mergeCell ref="N54:P54"/>
    <mergeCell ref="Q54:S54"/>
    <mergeCell ref="T54:U54"/>
    <mergeCell ref="V54:W54"/>
    <mergeCell ref="B55:G55"/>
    <mergeCell ref="H55:J55"/>
    <mergeCell ref="K55:M55"/>
    <mergeCell ref="B56:G56"/>
    <mergeCell ref="H56:J56"/>
    <mergeCell ref="K56:M56"/>
    <mergeCell ref="N56:P56"/>
    <mergeCell ref="Q56:S56"/>
    <mergeCell ref="T56:U56"/>
    <mergeCell ref="V56:W56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T35:U35"/>
    <mergeCell ref="V35:W35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  <mergeCell ref="B36:G36"/>
    <mergeCell ref="H36:J36"/>
    <mergeCell ref="K36:M36"/>
    <mergeCell ref="N36:P36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15:P15"/>
    <mergeCell ref="Q15:R15"/>
    <mergeCell ref="A26:P26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Q26:R26"/>
    <mergeCell ref="Q25:R25"/>
    <mergeCell ref="Q24:R24"/>
    <mergeCell ref="Q23:R23"/>
    <mergeCell ref="S12:U25"/>
    <mergeCell ref="V12:X25"/>
    <mergeCell ref="Y12:Z25"/>
    <mergeCell ref="S26:U26"/>
    <mergeCell ref="V26:X26"/>
    <mergeCell ref="Y26:Z26"/>
    <mergeCell ref="Q14:R14"/>
    <mergeCell ref="A27:Z27"/>
    <mergeCell ref="B30:G30"/>
    <mergeCell ref="H30:J30"/>
    <mergeCell ref="K30:M30"/>
    <mergeCell ref="N30:P30"/>
    <mergeCell ref="Q30:S30"/>
    <mergeCell ref="T30:U30"/>
    <mergeCell ref="V30:W30"/>
    <mergeCell ref="X30:Z30"/>
    <mergeCell ref="B93:G93"/>
    <mergeCell ref="H93:P93"/>
    <mergeCell ref="Q93:X93"/>
    <mergeCell ref="Y93:Z93"/>
    <mergeCell ref="B94:G94"/>
    <mergeCell ref="H94:P94"/>
    <mergeCell ref="Q94:X94"/>
    <mergeCell ref="Y94:Z94"/>
    <mergeCell ref="B103:Y107"/>
    <mergeCell ref="B95:G95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</mergeCells>
  <dataValidations count="8"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Z155"/>
  <sheetViews>
    <sheetView view="pageBreakPreview" zoomScaleSheetLayoutView="100" workbookViewId="0" topLeftCell="A16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28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/>
      <c r="O12" s="365"/>
      <c r="P12" s="365"/>
      <c r="Q12" s="366" t="s">
        <v>91</v>
      </c>
      <c r="R12" s="366"/>
      <c r="S12" s="709">
        <v>504300</v>
      </c>
      <c r="T12" s="710"/>
      <c r="U12" s="711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373" t="s">
        <v>91</v>
      </c>
      <c r="O13" s="373"/>
      <c r="P13" s="373"/>
      <c r="Q13" s="373" t="s">
        <v>91</v>
      </c>
      <c r="R13" s="373"/>
      <c r="S13" s="712"/>
      <c r="T13" s="713"/>
      <c r="U13" s="714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 t="s">
        <v>91</v>
      </c>
      <c r="L14" s="376"/>
      <c r="M14" s="376"/>
      <c r="N14" s="377" t="s">
        <v>91</v>
      </c>
      <c r="O14" s="377"/>
      <c r="P14" s="377"/>
      <c r="Q14" s="373" t="s">
        <v>91</v>
      </c>
      <c r="R14" s="373"/>
      <c r="S14" s="712"/>
      <c r="T14" s="713"/>
      <c r="U14" s="714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377" t="s">
        <v>91</v>
      </c>
      <c r="O15" s="377"/>
      <c r="P15" s="377"/>
      <c r="Q15" s="373" t="s">
        <v>91</v>
      </c>
      <c r="R15" s="373"/>
      <c r="S15" s="712"/>
      <c r="T15" s="713"/>
      <c r="U15" s="714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 t="s">
        <v>91</v>
      </c>
      <c r="L16" s="368"/>
      <c r="M16" s="369"/>
      <c r="N16" s="370" t="s">
        <v>91</v>
      </c>
      <c r="O16" s="371"/>
      <c r="P16" s="372"/>
      <c r="Q16" s="373" t="s">
        <v>91</v>
      </c>
      <c r="R16" s="373"/>
      <c r="S16" s="712"/>
      <c r="T16" s="713"/>
      <c r="U16" s="714"/>
      <c r="V16" s="394"/>
      <c r="W16" s="395"/>
      <c r="X16" s="396"/>
      <c r="Y16" s="341"/>
      <c r="Z16" s="342"/>
    </row>
    <row r="17" spans="1:26" s="28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>
        <v>300</v>
      </c>
      <c r="L17" s="597"/>
      <c r="M17" s="598"/>
      <c r="N17" s="378"/>
      <c r="O17" s="266"/>
      <c r="P17" s="267"/>
      <c r="Q17" s="196">
        <f>V44/T44*100</f>
        <v>0</v>
      </c>
      <c r="R17" s="196"/>
      <c r="S17" s="712"/>
      <c r="T17" s="713"/>
      <c r="U17" s="714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300</v>
      </c>
      <c r="L18" s="368"/>
      <c r="M18" s="369"/>
      <c r="N18" s="370">
        <f>Q49</f>
        <v>0</v>
      </c>
      <c r="O18" s="371"/>
      <c r="P18" s="372"/>
      <c r="Q18" s="373">
        <f>V45/T45*100</f>
        <v>0</v>
      </c>
      <c r="R18" s="373"/>
      <c r="S18" s="712"/>
      <c r="T18" s="713"/>
      <c r="U18" s="714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4</v>
      </c>
      <c r="L19" s="368"/>
      <c r="M19" s="369"/>
      <c r="N19" s="370">
        <f>Q51</f>
        <v>0</v>
      </c>
      <c r="O19" s="371"/>
      <c r="P19" s="372"/>
      <c r="Q19" s="373">
        <f>V50/T50*100</f>
        <v>0</v>
      </c>
      <c r="R19" s="373"/>
      <c r="S19" s="712"/>
      <c r="T19" s="713"/>
      <c r="U19" s="714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300</v>
      </c>
      <c r="L20" s="368"/>
      <c r="M20" s="369"/>
      <c r="N20" s="370">
        <f>Q54</f>
        <v>0</v>
      </c>
      <c r="O20" s="371"/>
      <c r="P20" s="372"/>
      <c r="Q20" s="373">
        <f>V53/T53*100</f>
        <v>0</v>
      </c>
      <c r="R20" s="373"/>
      <c r="S20" s="712"/>
      <c r="T20" s="713"/>
      <c r="U20" s="714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>
        <v>40</v>
      </c>
      <c r="L21" s="368"/>
      <c r="M21" s="369"/>
      <c r="N21" s="370">
        <f>Q56</f>
        <v>0</v>
      </c>
      <c r="O21" s="371"/>
      <c r="P21" s="372"/>
      <c r="Q21" s="373">
        <f>V55/T55*100</f>
        <v>0</v>
      </c>
      <c r="R21" s="373"/>
      <c r="S21" s="712"/>
      <c r="T21" s="713"/>
      <c r="U21" s="714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 t="s">
        <v>91</v>
      </c>
      <c r="L22" s="404"/>
      <c r="M22" s="404"/>
      <c r="N22" s="377" t="s">
        <v>91</v>
      </c>
      <c r="O22" s="377"/>
      <c r="P22" s="377"/>
      <c r="Q22" s="373" t="s">
        <v>91</v>
      </c>
      <c r="R22" s="373"/>
      <c r="S22" s="712"/>
      <c r="T22" s="713"/>
      <c r="U22" s="714"/>
      <c r="V22" s="394"/>
      <c r="W22" s="395"/>
      <c r="X22" s="396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>
        <v>75</v>
      </c>
      <c r="L23" s="260"/>
      <c r="M23" s="261"/>
      <c r="N23" s="265"/>
      <c r="O23" s="266"/>
      <c r="P23" s="267"/>
      <c r="Q23" s="250">
        <f>V59/T59*100</f>
        <v>0</v>
      </c>
      <c r="R23" s="195"/>
      <c r="S23" s="712"/>
      <c r="T23" s="713"/>
      <c r="U23" s="714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>
        <v>75</v>
      </c>
      <c r="L24" s="593"/>
      <c r="M24" s="594"/>
      <c r="N24" s="595">
        <f>Q64</f>
        <v>0</v>
      </c>
      <c r="O24" s="371"/>
      <c r="P24" s="372"/>
      <c r="Q24" s="464">
        <f>V60/T60*100</f>
        <v>0</v>
      </c>
      <c r="R24" s="465"/>
      <c r="S24" s="712"/>
      <c r="T24" s="713"/>
      <c r="U24" s="714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>
        <v>1</v>
      </c>
      <c r="L25" s="593"/>
      <c r="M25" s="594"/>
      <c r="N25" s="595">
        <f>Q66</f>
        <v>0</v>
      </c>
      <c r="O25" s="371"/>
      <c r="P25" s="372"/>
      <c r="Q25" s="464">
        <f>V65/T65*100</f>
        <v>0</v>
      </c>
      <c r="R25" s="465"/>
      <c r="S25" s="715"/>
      <c r="T25" s="716"/>
      <c r="U25" s="717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727">
        <f>SUM(S12)</f>
        <v>504300</v>
      </c>
      <c r="T26" s="728"/>
      <c r="U26" s="729"/>
      <c r="V26" s="727">
        <f>SUM(V12)</f>
        <v>0</v>
      </c>
      <c r="W26" s="728"/>
      <c r="X26" s="729"/>
      <c r="Y26" s="727">
        <f>SUM(Y12)</f>
        <v>0</v>
      </c>
      <c r="Z26" s="729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29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217" t="s">
        <v>91</v>
      </c>
      <c r="I31" s="217"/>
      <c r="J31" s="217"/>
      <c r="K31" s="380"/>
      <c r="L31" s="380"/>
      <c r="M31" s="380"/>
      <c r="N31" s="380"/>
      <c r="O31" s="380"/>
      <c r="P31" s="380"/>
      <c r="Q31" s="380"/>
      <c r="R31" s="380"/>
      <c r="S31" s="380"/>
      <c r="T31" s="194" t="s">
        <v>91</v>
      </c>
      <c r="U31" s="194"/>
      <c r="V31" s="195" t="s">
        <v>91</v>
      </c>
      <c r="W31" s="196"/>
      <c r="X31" s="94"/>
      <c r="Y31" s="94"/>
      <c r="Z31" s="579"/>
    </row>
    <row r="32" spans="1:26" s="26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199" t="s">
        <v>91</v>
      </c>
      <c r="I32" s="199"/>
      <c r="J32" s="199"/>
      <c r="K32" s="374"/>
      <c r="L32" s="374"/>
      <c r="M32" s="374"/>
      <c r="N32" s="374"/>
      <c r="O32" s="374"/>
      <c r="P32" s="374"/>
      <c r="Q32" s="374"/>
      <c r="R32" s="374"/>
      <c r="S32" s="374"/>
      <c r="T32" s="72" t="s">
        <v>91</v>
      </c>
      <c r="U32" s="72"/>
      <c r="V32" s="465" t="s">
        <v>91</v>
      </c>
      <c r="W32" s="373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91" t="s">
        <v>91</v>
      </c>
      <c r="I33" s="691"/>
      <c r="J33" s="691"/>
      <c r="K33" s="718"/>
      <c r="L33" s="718"/>
      <c r="M33" s="718"/>
      <c r="N33" s="718"/>
      <c r="O33" s="718"/>
      <c r="P33" s="718"/>
      <c r="Q33" s="718"/>
      <c r="R33" s="718"/>
      <c r="S33" s="718"/>
      <c r="T33" s="719" t="s">
        <v>91</v>
      </c>
      <c r="U33" s="719"/>
      <c r="V33" s="604" t="s">
        <v>91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691" t="s">
        <v>91</v>
      </c>
      <c r="I34" s="691"/>
      <c r="J34" s="691"/>
      <c r="K34" s="718"/>
      <c r="L34" s="718"/>
      <c r="M34" s="718"/>
      <c r="N34" s="718"/>
      <c r="O34" s="718"/>
      <c r="P34" s="718"/>
      <c r="Q34" s="718"/>
      <c r="R34" s="718"/>
      <c r="S34" s="718"/>
      <c r="T34" s="719" t="s">
        <v>91</v>
      </c>
      <c r="U34" s="719"/>
      <c r="V34" s="604" t="s">
        <v>91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91" t="s">
        <v>91</v>
      </c>
      <c r="I35" s="691"/>
      <c r="J35" s="691"/>
      <c r="K35" s="718"/>
      <c r="L35" s="718"/>
      <c r="M35" s="718"/>
      <c r="N35" s="718"/>
      <c r="O35" s="718"/>
      <c r="P35" s="718"/>
      <c r="Q35" s="718"/>
      <c r="R35" s="718"/>
      <c r="S35" s="718"/>
      <c r="T35" s="719" t="s">
        <v>91</v>
      </c>
      <c r="U35" s="719"/>
      <c r="V35" s="604" t="s">
        <v>91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691" t="s">
        <v>91</v>
      </c>
      <c r="I36" s="691"/>
      <c r="J36" s="691"/>
      <c r="K36" s="718"/>
      <c r="L36" s="718"/>
      <c r="M36" s="718"/>
      <c r="N36" s="718"/>
      <c r="O36" s="718"/>
      <c r="P36" s="718"/>
      <c r="Q36" s="718"/>
      <c r="R36" s="718"/>
      <c r="S36" s="718"/>
      <c r="T36" s="719" t="s">
        <v>91</v>
      </c>
      <c r="U36" s="719"/>
      <c r="V36" s="604" t="s">
        <v>91</v>
      </c>
      <c r="W36" s="650"/>
      <c r="X36" s="582"/>
      <c r="Y36" s="582"/>
      <c r="Z36" s="583"/>
    </row>
    <row r="37" spans="1:26" s="26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199" t="s">
        <v>91</v>
      </c>
      <c r="I37" s="199"/>
      <c r="J37" s="199"/>
      <c r="K37" s="374"/>
      <c r="L37" s="374"/>
      <c r="M37" s="374"/>
      <c r="N37" s="374"/>
      <c r="O37" s="374"/>
      <c r="P37" s="374"/>
      <c r="Q37" s="374"/>
      <c r="R37" s="374"/>
      <c r="S37" s="374"/>
      <c r="T37" s="72" t="s">
        <v>91</v>
      </c>
      <c r="U37" s="72"/>
      <c r="V37" s="685" t="s">
        <v>91</v>
      </c>
      <c r="W37" s="730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691" t="s">
        <v>91</v>
      </c>
      <c r="I38" s="691"/>
      <c r="J38" s="691"/>
      <c r="K38" s="718"/>
      <c r="L38" s="718"/>
      <c r="M38" s="718"/>
      <c r="N38" s="718"/>
      <c r="O38" s="718"/>
      <c r="P38" s="718"/>
      <c r="Q38" s="718"/>
      <c r="R38" s="718"/>
      <c r="S38" s="718"/>
      <c r="T38" s="719" t="s">
        <v>91</v>
      </c>
      <c r="U38" s="719"/>
      <c r="V38" s="604" t="s">
        <v>91</v>
      </c>
      <c r="W38" s="650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691" t="s">
        <v>91</v>
      </c>
      <c r="I39" s="691"/>
      <c r="J39" s="691"/>
      <c r="K39" s="718"/>
      <c r="L39" s="718"/>
      <c r="M39" s="718"/>
      <c r="N39" s="718"/>
      <c r="O39" s="718"/>
      <c r="P39" s="718"/>
      <c r="Q39" s="718"/>
      <c r="R39" s="718"/>
      <c r="S39" s="718"/>
      <c r="T39" s="719" t="s">
        <v>91</v>
      </c>
      <c r="U39" s="719"/>
      <c r="V39" s="604" t="s">
        <v>91</v>
      </c>
      <c r="W39" s="650"/>
      <c r="X39" s="582"/>
      <c r="Y39" s="582"/>
      <c r="Z39" s="583"/>
    </row>
    <row r="40" spans="1:26" s="26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199" t="s">
        <v>91</v>
      </c>
      <c r="I40" s="199"/>
      <c r="J40" s="199"/>
      <c r="K40" s="374"/>
      <c r="L40" s="374"/>
      <c r="M40" s="374"/>
      <c r="N40" s="374"/>
      <c r="O40" s="374"/>
      <c r="P40" s="374"/>
      <c r="Q40" s="374"/>
      <c r="R40" s="374"/>
      <c r="S40" s="374"/>
      <c r="T40" s="72" t="s">
        <v>91</v>
      </c>
      <c r="U40" s="72"/>
      <c r="V40" s="685" t="s">
        <v>91</v>
      </c>
      <c r="W40" s="730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691" t="s">
        <v>91</v>
      </c>
      <c r="I41" s="691"/>
      <c r="J41" s="691"/>
      <c r="K41" s="718"/>
      <c r="L41" s="718"/>
      <c r="M41" s="718"/>
      <c r="N41" s="718"/>
      <c r="O41" s="718"/>
      <c r="P41" s="718"/>
      <c r="Q41" s="718"/>
      <c r="R41" s="718"/>
      <c r="S41" s="718"/>
      <c r="T41" s="719" t="s">
        <v>91</v>
      </c>
      <c r="U41" s="719"/>
      <c r="V41" s="604" t="s">
        <v>91</v>
      </c>
      <c r="W41" s="650"/>
      <c r="X41" s="582"/>
      <c r="Y41" s="582"/>
      <c r="Z41" s="583"/>
    </row>
    <row r="42" spans="1:26" s="26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199" t="s">
        <v>91</v>
      </c>
      <c r="I42" s="199"/>
      <c r="J42" s="199"/>
      <c r="K42" s="374"/>
      <c r="L42" s="374"/>
      <c r="M42" s="374"/>
      <c r="N42" s="374"/>
      <c r="O42" s="374"/>
      <c r="P42" s="374"/>
      <c r="Q42" s="374"/>
      <c r="R42" s="374"/>
      <c r="S42" s="374"/>
      <c r="T42" s="72" t="s">
        <v>91</v>
      </c>
      <c r="U42" s="72"/>
      <c r="V42" s="685" t="s">
        <v>91</v>
      </c>
      <c r="W42" s="730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691" t="s">
        <v>91</v>
      </c>
      <c r="I43" s="691"/>
      <c r="J43" s="691"/>
      <c r="K43" s="718"/>
      <c r="L43" s="718"/>
      <c r="M43" s="718"/>
      <c r="N43" s="718"/>
      <c r="O43" s="718"/>
      <c r="P43" s="718"/>
      <c r="Q43" s="718"/>
      <c r="R43" s="718"/>
      <c r="S43" s="718"/>
      <c r="T43" s="719" t="s">
        <v>91</v>
      </c>
      <c r="U43" s="719"/>
      <c r="V43" s="604" t="s">
        <v>91</v>
      </c>
      <c r="W43" s="650"/>
      <c r="X43" s="582"/>
      <c r="Y43" s="582"/>
      <c r="Z43" s="583"/>
    </row>
    <row r="44" spans="1:26" s="29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596">
        <v>300</v>
      </c>
      <c r="I44" s="597"/>
      <c r="J44" s="598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70</v>
      </c>
      <c r="U44" s="227"/>
      <c r="V44" s="607">
        <f>SUM(V45,V50,V53,V55)</f>
        <v>0</v>
      </c>
      <c r="W44" s="720"/>
      <c r="X44" s="582"/>
      <c r="Y44" s="582"/>
      <c r="Z44" s="583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200">
        <v>300</v>
      </c>
      <c r="I45" s="201"/>
      <c r="J45" s="2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35</v>
      </c>
      <c r="U45" s="124"/>
      <c r="V45" s="600">
        <f>SUM(V46:W49)</f>
        <v>0</v>
      </c>
      <c r="W45" s="721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668">
        <v>300</v>
      </c>
      <c r="I46" s="669"/>
      <c r="J46" s="670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4">
        <f aca="true" t="shared" si="0" ref="V46:V67">(T46*((K46*0)+(N46*50)+(Q46*100)))/(H46*100)</f>
        <v>0</v>
      </c>
      <c r="W46" s="650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668">
        <v>300</v>
      </c>
      <c r="I47" s="669"/>
      <c r="J47" s="670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10</v>
      </c>
      <c r="U47" s="602"/>
      <c r="V47" s="604">
        <f t="shared" si="0"/>
        <v>0</v>
      </c>
      <c r="W47" s="650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668">
        <v>300</v>
      </c>
      <c r="I48" s="669"/>
      <c r="J48" s="670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4">
        <f t="shared" si="0"/>
        <v>0</v>
      </c>
      <c r="W48" s="650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668">
        <v>300</v>
      </c>
      <c r="I49" s="669"/>
      <c r="J49" s="670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4">
        <f t="shared" si="0"/>
        <v>0</v>
      </c>
      <c r="W49" s="650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200">
        <v>4</v>
      </c>
      <c r="I50" s="201"/>
      <c r="J50" s="2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15</v>
      </c>
      <c r="U50" s="124"/>
      <c r="V50" s="600">
        <f>SUM(V51:W52)</f>
        <v>0</v>
      </c>
      <c r="W50" s="721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668">
        <v>4</v>
      </c>
      <c r="I51" s="669"/>
      <c r="J51" s="670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5</v>
      </c>
      <c r="U51" s="602"/>
      <c r="V51" s="604">
        <f t="shared" si="0"/>
        <v>0</v>
      </c>
      <c r="W51" s="650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668">
        <v>80</v>
      </c>
      <c r="I52" s="669"/>
      <c r="J52" s="670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10</v>
      </c>
      <c r="U52" s="602"/>
      <c r="V52" s="604">
        <f t="shared" si="0"/>
        <v>0</v>
      </c>
      <c r="W52" s="650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200">
        <v>300</v>
      </c>
      <c r="I53" s="201"/>
      <c r="J53" s="2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10</v>
      </c>
      <c r="U53" s="124"/>
      <c r="V53" s="600">
        <f>SUM(V54)</f>
        <v>0</v>
      </c>
      <c r="W53" s="721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668">
        <v>300</v>
      </c>
      <c r="I54" s="669"/>
      <c r="J54" s="670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10</v>
      </c>
      <c r="U54" s="602"/>
      <c r="V54" s="604">
        <f t="shared" si="0"/>
        <v>0</v>
      </c>
      <c r="W54" s="650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200">
        <v>40</v>
      </c>
      <c r="I55" s="201"/>
      <c r="J55" s="2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10</v>
      </c>
      <c r="U55" s="124"/>
      <c r="V55" s="600">
        <f>SUM(V56)</f>
        <v>0</v>
      </c>
      <c r="W55" s="721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668">
        <v>40</v>
      </c>
      <c r="I56" s="669"/>
      <c r="J56" s="670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10</v>
      </c>
      <c r="U56" s="602"/>
      <c r="V56" s="604">
        <f t="shared" si="0"/>
        <v>0</v>
      </c>
      <c r="W56" s="650"/>
      <c r="X56" s="582"/>
      <c r="Y56" s="582"/>
      <c r="Z56" s="583"/>
    </row>
    <row r="57" spans="1:26" s="26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200" t="s">
        <v>91</v>
      </c>
      <c r="I57" s="201"/>
      <c r="J57" s="202"/>
      <c r="K57" s="125"/>
      <c r="L57" s="126"/>
      <c r="M57" s="127"/>
      <c r="N57" s="125"/>
      <c r="O57" s="126"/>
      <c r="P57" s="127"/>
      <c r="Q57" s="125"/>
      <c r="R57" s="126"/>
      <c r="S57" s="234"/>
      <c r="T57" s="123" t="s">
        <v>91</v>
      </c>
      <c r="U57" s="124"/>
      <c r="V57" s="685" t="s">
        <v>91</v>
      </c>
      <c r="W57" s="730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75" t="s">
        <v>91</v>
      </c>
      <c r="I58" s="675"/>
      <c r="J58" s="675"/>
      <c r="K58" s="642"/>
      <c r="L58" s="642"/>
      <c r="M58" s="642"/>
      <c r="N58" s="642"/>
      <c r="O58" s="642"/>
      <c r="P58" s="642"/>
      <c r="Q58" s="642"/>
      <c r="R58" s="642"/>
      <c r="S58" s="653"/>
      <c r="T58" s="602" t="s">
        <v>91</v>
      </c>
      <c r="U58" s="654"/>
      <c r="V58" s="604" t="s">
        <v>91</v>
      </c>
      <c r="W58" s="650"/>
      <c r="X58" s="582"/>
      <c r="Y58" s="582"/>
      <c r="Z58" s="583"/>
    </row>
    <row r="59" spans="1:26" s="29" customFormat="1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676">
        <v>75</v>
      </c>
      <c r="I59" s="260"/>
      <c r="J59" s="677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30</v>
      </c>
      <c r="U59" s="273"/>
      <c r="V59" s="607">
        <f>SUM(V60,V65)</f>
        <v>0</v>
      </c>
      <c r="W59" s="720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678">
        <v>75</v>
      </c>
      <c r="I60" s="678"/>
      <c r="J60" s="679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25</v>
      </c>
      <c r="U60" s="280"/>
      <c r="V60" s="600">
        <f>SUM(V61:W64)</f>
        <v>0</v>
      </c>
      <c r="W60" s="721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72">
        <v>75</v>
      </c>
      <c r="I61" s="672"/>
      <c r="J61" s="673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10</v>
      </c>
      <c r="U61" s="614"/>
      <c r="V61" s="604">
        <f t="shared" si="0"/>
        <v>0</v>
      </c>
      <c r="W61" s="650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71">
        <v>75</v>
      </c>
      <c r="I62" s="672"/>
      <c r="J62" s="673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5</v>
      </c>
      <c r="U62" s="622"/>
      <c r="V62" s="604">
        <f t="shared" si="0"/>
        <v>0</v>
      </c>
      <c r="W62" s="650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71">
        <v>75</v>
      </c>
      <c r="I63" s="672"/>
      <c r="J63" s="673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4">
        <f t="shared" si="0"/>
        <v>0</v>
      </c>
      <c r="W63" s="650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72">
        <v>75</v>
      </c>
      <c r="I64" s="672"/>
      <c r="J64" s="673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5</v>
      </c>
      <c r="U64" s="622"/>
      <c r="V64" s="604">
        <f t="shared" si="0"/>
        <v>0</v>
      </c>
      <c r="W64" s="650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80">
        <v>1</v>
      </c>
      <c r="I65" s="680"/>
      <c r="J65" s="681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600">
        <f>SUM(V66:W67)</f>
        <v>0</v>
      </c>
      <c r="W65" s="721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57">
        <v>1</v>
      </c>
      <c r="I66" s="257"/>
      <c r="J66" s="682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4">
        <f t="shared" si="0"/>
        <v>0</v>
      </c>
      <c r="W66" s="650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683">
        <v>80</v>
      </c>
      <c r="I67" s="257"/>
      <c r="J67" s="682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4">
        <f t="shared" si="0"/>
        <v>0</v>
      </c>
      <c r="W67" s="650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SUM(T59,T44)</f>
        <v>100</v>
      </c>
      <c r="U68" s="243"/>
      <c r="V68" s="244">
        <f>SUM(V59,V44)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18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18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18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18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18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18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X31 B73:Z77 B79:Z83 B85:Z89 B94:Z99 B103 B111 B121 J111 J121 S111 S121 B124 B134 J124 J134 S124 S134 B137 B147 J137 J147 S137 S147 R151:R152 Q153 R154 F151:F155 K44:S67" name="ช่วง1_2_1"/>
  </protectedRanges>
  <mergeCells count="467">
    <mergeCell ref="A61:A64"/>
    <mergeCell ref="A66:A67"/>
    <mergeCell ref="F153:J153"/>
    <mergeCell ref="F154:J154"/>
    <mergeCell ref="R154:W154"/>
    <mergeCell ref="F155:J155"/>
    <mergeCell ref="F151:J151"/>
    <mergeCell ref="R151:W151"/>
    <mergeCell ref="F152:J152"/>
    <mergeCell ref="R152:W152"/>
    <mergeCell ref="Q153:X153"/>
    <mergeCell ref="K67:M67"/>
    <mergeCell ref="N67:P67"/>
    <mergeCell ref="Q67:S67"/>
    <mergeCell ref="T67:U67"/>
    <mergeCell ref="V67:W67"/>
    <mergeCell ref="T68:U68"/>
    <mergeCell ref="V68:W68"/>
    <mergeCell ref="B76:L76"/>
    <mergeCell ref="M76:X76"/>
    <mergeCell ref="X31:Z67"/>
    <mergeCell ref="A68:S68"/>
    <mergeCell ref="X68:Z68"/>
    <mergeCell ref="A69:Z69"/>
    <mergeCell ref="B71:L71"/>
    <mergeCell ref="M71:X71"/>
    <mergeCell ref="Y71:Z71"/>
    <mergeCell ref="A72:Z72"/>
    <mergeCell ref="B33:G33"/>
    <mergeCell ref="B31:G31"/>
    <mergeCell ref="B32:G32"/>
    <mergeCell ref="A33:A36"/>
    <mergeCell ref="A38:A39"/>
    <mergeCell ref="A46:A49"/>
    <mergeCell ref="A51:A52"/>
    <mergeCell ref="B58:G58"/>
    <mergeCell ref="H58:J58"/>
    <mergeCell ref="K58:M58"/>
    <mergeCell ref="N58:P58"/>
    <mergeCell ref="Q58:S58"/>
    <mergeCell ref="T58:U58"/>
    <mergeCell ref="V58:W58"/>
    <mergeCell ref="B57:G57"/>
    <mergeCell ref="H57:J57"/>
    <mergeCell ref="K57:M57"/>
    <mergeCell ref="N57:P57"/>
    <mergeCell ref="Q57:S57"/>
    <mergeCell ref="T55:U55"/>
    <mergeCell ref="B147:H148"/>
    <mergeCell ref="J147:Q148"/>
    <mergeCell ref="S147:Y148"/>
    <mergeCell ref="H64:J64"/>
    <mergeCell ref="K64:M64"/>
    <mergeCell ref="N64:P64"/>
    <mergeCell ref="Q64:S64"/>
    <mergeCell ref="T64:U64"/>
    <mergeCell ref="V64:W64"/>
    <mergeCell ref="H65:J65"/>
    <mergeCell ref="K65:M65"/>
    <mergeCell ref="N65:P65"/>
    <mergeCell ref="Q65:S65"/>
    <mergeCell ref="T65:U65"/>
    <mergeCell ref="V65:W65"/>
    <mergeCell ref="B66:G66"/>
    <mergeCell ref="H66:J66"/>
    <mergeCell ref="K66:M66"/>
    <mergeCell ref="N66:P66"/>
    <mergeCell ref="Q66:S66"/>
    <mergeCell ref="T66:U66"/>
    <mergeCell ref="V66:W66"/>
    <mergeCell ref="B67:G67"/>
    <mergeCell ref="H67:J67"/>
    <mergeCell ref="Y89:Z89"/>
    <mergeCell ref="B89:L89"/>
    <mergeCell ref="M89:X89"/>
    <mergeCell ref="J124:Q133"/>
    <mergeCell ref="S124:Y133"/>
    <mergeCell ref="B134:H135"/>
    <mergeCell ref="J134:Q135"/>
    <mergeCell ref="S134:Y135"/>
    <mergeCell ref="B137:H146"/>
    <mergeCell ref="J137:Q146"/>
    <mergeCell ref="S137:Y146"/>
    <mergeCell ref="Y97:Z97"/>
    <mergeCell ref="B98:G98"/>
    <mergeCell ref="H98:P98"/>
    <mergeCell ref="Q98:X98"/>
    <mergeCell ref="Y98:Z98"/>
    <mergeCell ref="B99:G99"/>
    <mergeCell ref="H99:P99"/>
    <mergeCell ref="Q99:X99"/>
    <mergeCell ref="Y99:Z99"/>
    <mergeCell ref="B111:H120"/>
    <mergeCell ref="J111:Q120"/>
    <mergeCell ref="S111:Y120"/>
    <mergeCell ref="B121:H122"/>
    <mergeCell ref="A84:Z84"/>
    <mergeCell ref="Y87:Z87"/>
    <mergeCell ref="Y88:Z88"/>
    <mergeCell ref="B87:L87"/>
    <mergeCell ref="M87:X87"/>
    <mergeCell ref="B88:L88"/>
    <mergeCell ref="M88:X88"/>
    <mergeCell ref="B81:L81"/>
    <mergeCell ref="M81:X81"/>
    <mergeCell ref="Y81:Z81"/>
    <mergeCell ref="Y85:Z85"/>
    <mergeCell ref="B85:L85"/>
    <mergeCell ref="M85:X85"/>
    <mergeCell ref="B86:L86"/>
    <mergeCell ref="M86:X86"/>
    <mergeCell ref="Y86:Z86"/>
    <mergeCell ref="B82:L82"/>
    <mergeCell ref="M82:X82"/>
    <mergeCell ref="Y82:Z82"/>
    <mergeCell ref="B83:L83"/>
    <mergeCell ref="M83:X83"/>
    <mergeCell ref="Y83:Z83"/>
    <mergeCell ref="B80:L80"/>
    <mergeCell ref="M80:X80"/>
    <mergeCell ref="Y80:Z80"/>
    <mergeCell ref="B77:L77"/>
    <mergeCell ref="Y77:Z77"/>
    <mergeCell ref="B79:L79"/>
    <mergeCell ref="Y79:Z79"/>
    <mergeCell ref="B73:L73"/>
    <mergeCell ref="M73:X73"/>
    <mergeCell ref="Y73:Z73"/>
    <mergeCell ref="B75:L75"/>
    <mergeCell ref="M75:X75"/>
    <mergeCell ref="Y75:Z75"/>
    <mergeCell ref="A78:Z78"/>
    <mergeCell ref="M79:X79"/>
    <mergeCell ref="Y76:Z76"/>
    <mergeCell ref="B74:L74"/>
    <mergeCell ref="M74:X74"/>
    <mergeCell ref="Y74:Z74"/>
    <mergeCell ref="M77:X77"/>
    <mergeCell ref="V55:W55"/>
    <mergeCell ref="H61:J61"/>
    <mergeCell ref="K61:M61"/>
    <mergeCell ref="N61:P61"/>
    <mergeCell ref="Q61:S61"/>
    <mergeCell ref="T61:U61"/>
    <mergeCell ref="T57:U57"/>
    <mergeCell ref="V57:W57"/>
    <mergeCell ref="H59:J59"/>
    <mergeCell ref="K59:M59"/>
    <mergeCell ref="N59:P59"/>
    <mergeCell ref="Q59:S59"/>
    <mergeCell ref="T59:U59"/>
    <mergeCell ref="V59:W59"/>
    <mergeCell ref="T60:U60"/>
    <mergeCell ref="V60:W60"/>
    <mergeCell ref="N55:P55"/>
    <mergeCell ref="Q55:S55"/>
    <mergeCell ref="H60:J60"/>
    <mergeCell ref="K60:M60"/>
    <mergeCell ref="N60:P60"/>
    <mergeCell ref="Q60:S60"/>
    <mergeCell ref="B52:G52"/>
    <mergeCell ref="H52:J52"/>
    <mergeCell ref="K52:M52"/>
    <mergeCell ref="N52:P52"/>
    <mergeCell ref="Q52:S52"/>
    <mergeCell ref="T52:U52"/>
    <mergeCell ref="V52:W52"/>
    <mergeCell ref="B53:G53"/>
    <mergeCell ref="H53:J53"/>
    <mergeCell ref="K53:M53"/>
    <mergeCell ref="N53:P53"/>
    <mergeCell ref="Q53:S53"/>
    <mergeCell ref="T53:U53"/>
    <mergeCell ref="V53:W53"/>
    <mergeCell ref="B51:G51"/>
    <mergeCell ref="H51:J51"/>
    <mergeCell ref="K51:M51"/>
    <mergeCell ref="N51:P51"/>
    <mergeCell ref="Q51:S51"/>
    <mergeCell ref="T51:U51"/>
    <mergeCell ref="V51:W51"/>
    <mergeCell ref="B49:G49"/>
    <mergeCell ref="H49:J49"/>
    <mergeCell ref="K49:M49"/>
    <mergeCell ref="N49:P49"/>
    <mergeCell ref="Q49:S49"/>
    <mergeCell ref="T49:U49"/>
    <mergeCell ref="V49:W49"/>
    <mergeCell ref="B50:G50"/>
    <mergeCell ref="H50:J50"/>
    <mergeCell ref="K50:M50"/>
    <mergeCell ref="N50:P50"/>
    <mergeCell ref="Q50:S50"/>
    <mergeCell ref="T50:U50"/>
    <mergeCell ref="V50:W50"/>
    <mergeCell ref="V46:W46"/>
    <mergeCell ref="B47:G47"/>
    <mergeCell ref="H47:J47"/>
    <mergeCell ref="K47:M47"/>
    <mergeCell ref="N47:P47"/>
    <mergeCell ref="Q47:S47"/>
    <mergeCell ref="T47:U47"/>
    <mergeCell ref="V47:W47"/>
    <mergeCell ref="B48:G48"/>
    <mergeCell ref="H48:J48"/>
    <mergeCell ref="K48:M48"/>
    <mergeCell ref="N48:P48"/>
    <mergeCell ref="Q48:S48"/>
    <mergeCell ref="T48:U48"/>
    <mergeCell ref="V48:W48"/>
    <mergeCell ref="B46:G46"/>
    <mergeCell ref="H46:J46"/>
    <mergeCell ref="K46:M46"/>
    <mergeCell ref="N46:P46"/>
    <mergeCell ref="Q46:S46"/>
    <mergeCell ref="T46:U46"/>
    <mergeCell ref="B42:G42"/>
    <mergeCell ref="H42:J42"/>
    <mergeCell ref="K42:M42"/>
    <mergeCell ref="N42:P42"/>
    <mergeCell ref="Q42:S42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H31:J31"/>
    <mergeCell ref="K31:M31"/>
    <mergeCell ref="N31:P31"/>
    <mergeCell ref="Q31:S31"/>
    <mergeCell ref="T31:U31"/>
    <mergeCell ref="T33:U33"/>
    <mergeCell ref="V33:W33"/>
    <mergeCell ref="T34:U34"/>
    <mergeCell ref="V34:W34"/>
    <mergeCell ref="V32:W32"/>
    <mergeCell ref="H33:J33"/>
    <mergeCell ref="K33:M33"/>
    <mergeCell ref="N33:P33"/>
    <mergeCell ref="Q33:S33"/>
    <mergeCell ref="V31:W31"/>
    <mergeCell ref="H32:J32"/>
    <mergeCell ref="K32:M32"/>
    <mergeCell ref="N32:P32"/>
    <mergeCell ref="Q32:S32"/>
    <mergeCell ref="T32:U32"/>
    <mergeCell ref="J121:Q122"/>
    <mergeCell ref="S121:Y122"/>
    <mergeCell ref="B124:H133"/>
    <mergeCell ref="K21:M21"/>
    <mergeCell ref="N21:P21"/>
    <mergeCell ref="Q21:R21"/>
    <mergeCell ref="B22:J22"/>
    <mergeCell ref="Q22:R22"/>
    <mergeCell ref="K22:M22"/>
    <mergeCell ref="N22:P22"/>
    <mergeCell ref="B34:G34"/>
    <mergeCell ref="H34:J34"/>
    <mergeCell ref="K34:M34"/>
    <mergeCell ref="N34:P34"/>
    <mergeCell ref="Q34:S34"/>
    <mergeCell ref="B35:G35"/>
    <mergeCell ref="H35:J35"/>
    <mergeCell ref="K35:M35"/>
    <mergeCell ref="N35:P35"/>
    <mergeCell ref="Q35:S35"/>
    <mergeCell ref="B65:G65"/>
    <mergeCell ref="B63:G63"/>
    <mergeCell ref="B61:G61"/>
    <mergeCell ref="B62:G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B64:G64"/>
    <mergeCell ref="V61:W61"/>
    <mergeCell ref="H62:J62"/>
    <mergeCell ref="K62:M62"/>
    <mergeCell ref="N62:P62"/>
    <mergeCell ref="B59:G59"/>
    <mergeCell ref="B60:G60"/>
    <mergeCell ref="B54:G54"/>
    <mergeCell ref="H54:J54"/>
    <mergeCell ref="K54:M54"/>
    <mergeCell ref="N54:P54"/>
    <mergeCell ref="Q54:S54"/>
    <mergeCell ref="T54:U54"/>
    <mergeCell ref="V54:W54"/>
    <mergeCell ref="B55:G55"/>
    <mergeCell ref="H55:J55"/>
    <mergeCell ref="K55:M55"/>
    <mergeCell ref="B56:G56"/>
    <mergeCell ref="H56:J56"/>
    <mergeCell ref="K56:M56"/>
    <mergeCell ref="N56:P56"/>
    <mergeCell ref="Q56:S56"/>
    <mergeCell ref="T56:U56"/>
    <mergeCell ref="V56:W56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T35:U35"/>
    <mergeCell ref="V35:W35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  <mergeCell ref="B36:G36"/>
    <mergeCell ref="H36:J36"/>
    <mergeCell ref="K36:M36"/>
    <mergeCell ref="N36:P36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15:P15"/>
    <mergeCell ref="Q15:R15"/>
    <mergeCell ref="A26:P26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Q26:R26"/>
    <mergeCell ref="Q25:R25"/>
    <mergeCell ref="Q24:R24"/>
    <mergeCell ref="Q23:R23"/>
    <mergeCell ref="S12:U25"/>
    <mergeCell ref="V12:X25"/>
    <mergeCell ref="Y12:Z25"/>
    <mergeCell ref="S26:U26"/>
    <mergeCell ref="V26:X26"/>
    <mergeCell ref="Y26:Z26"/>
    <mergeCell ref="Q14:R14"/>
    <mergeCell ref="A27:Z27"/>
    <mergeCell ref="B30:G30"/>
    <mergeCell ref="H30:J30"/>
    <mergeCell ref="K30:M30"/>
    <mergeCell ref="N30:P30"/>
    <mergeCell ref="Q30:S30"/>
    <mergeCell ref="T30:U30"/>
    <mergeCell ref="V30:W30"/>
    <mergeCell ref="X30:Z30"/>
    <mergeCell ref="B93:G93"/>
    <mergeCell ref="H93:P93"/>
    <mergeCell ref="Q93:X93"/>
    <mergeCell ref="Y93:Z93"/>
    <mergeCell ref="B94:G94"/>
    <mergeCell ref="H94:P94"/>
    <mergeCell ref="Q94:X94"/>
    <mergeCell ref="Y94:Z94"/>
    <mergeCell ref="B103:Y107"/>
    <mergeCell ref="B95:G95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</mergeCells>
  <dataValidations count="7">
    <dataValidation type="whole" operator="greaterThanOrEqual" allowBlank="1" showInputMessage="1" showErrorMessage="1" error="กรุณากรอกข้อมูลเป็นตัวเลข" sqref="L58:M58 O58:P58 K44:K67 N44:N67 R58:S58 Q44:Q67">
      <formula1>0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7030A0"/>
  </sheetPr>
  <dimension ref="A1:Z155"/>
  <sheetViews>
    <sheetView view="pageBreakPreview" zoomScaleSheetLayoutView="100" workbookViewId="0" topLeftCell="A19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28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 t="s">
        <v>91</v>
      </c>
      <c r="O12" s="365"/>
      <c r="P12" s="365"/>
      <c r="Q12" s="366">
        <f>V31/T31*100</f>
        <v>0</v>
      </c>
      <c r="R12" s="366"/>
      <c r="S12" s="382">
        <v>168000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373" t="s">
        <v>91</v>
      </c>
      <c r="O13" s="373"/>
      <c r="P13" s="373"/>
      <c r="Q13" s="373" t="s">
        <v>91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>
        <v>2</v>
      </c>
      <c r="L14" s="376"/>
      <c r="M14" s="376"/>
      <c r="N14" s="377">
        <f>Q38</f>
        <v>0</v>
      </c>
      <c r="O14" s="377"/>
      <c r="P14" s="377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377" t="s">
        <v>91</v>
      </c>
      <c r="O15" s="377"/>
      <c r="P15" s="377"/>
      <c r="Q15" s="373" t="s">
        <v>91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>
        <v>200</v>
      </c>
      <c r="L16" s="368"/>
      <c r="M16" s="369"/>
      <c r="N16" s="370">
        <f>Q43</f>
        <v>0</v>
      </c>
      <c r="O16" s="371"/>
      <c r="P16" s="372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28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 t="s">
        <v>91</v>
      </c>
      <c r="L17" s="597"/>
      <c r="M17" s="598"/>
      <c r="N17" s="378" t="s">
        <v>91</v>
      </c>
      <c r="O17" s="266"/>
      <c r="P17" s="267"/>
      <c r="Q17" s="196" t="s">
        <v>91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 t="s">
        <v>91</v>
      </c>
      <c r="L18" s="368"/>
      <c r="M18" s="369"/>
      <c r="N18" s="370" t="s">
        <v>91</v>
      </c>
      <c r="O18" s="371"/>
      <c r="P18" s="372"/>
      <c r="Q18" s="373" t="s">
        <v>91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 t="s">
        <v>91</v>
      </c>
      <c r="L19" s="368"/>
      <c r="M19" s="369"/>
      <c r="N19" s="370" t="s">
        <v>91</v>
      </c>
      <c r="O19" s="371"/>
      <c r="P19" s="372"/>
      <c r="Q19" s="373" t="s">
        <v>91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 t="s">
        <v>91</v>
      </c>
      <c r="L20" s="368"/>
      <c r="M20" s="369"/>
      <c r="N20" s="370" t="s">
        <v>91</v>
      </c>
      <c r="O20" s="371"/>
      <c r="P20" s="372"/>
      <c r="Q20" s="373" t="s">
        <v>91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 t="s">
        <v>91</v>
      </c>
      <c r="L21" s="368"/>
      <c r="M21" s="369"/>
      <c r="N21" s="370" t="s">
        <v>91</v>
      </c>
      <c r="O21" s="371"/>
      <c r="P21" s="372"/>
      <c r="Q21" s="373" t="s">
        <v>91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 t="s">
        <v>91</v>
      </c>
      <c r="L22" s="404"/>
      <c r="M22" s="404"/>
      <c r="N22" s="377" t="s">
        <v>91</v>
      </c>
      <c r="O22" s="377"/>
      <c r="P22" s="377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 t="s">
        <v>91</v>
      </c>
      <c r="L23" s="260"/>
      <c r="M23" s="261"/>
      <c r="N23" s="265" t="s">
        <v>91</v>
      </c>
      <c r="O23" s="266"/>
      <c r="P23" s="267"/>
      <c r="Q23" s="250" t="s">
        <v>91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 t="s">
        <v>91</v>
      </c>
      <c r="L24" s="593"/>
      <c r="M24" s="594"/>
      <c r="N24" s="595" t="s">
        <v>91</v>
      </c>
      <c r="O24" s="371"/>
      <c r="P24" s="372"/>
      <c r="Q24" s="464" t="s">
        <v>91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 t="s">
        <v>91</v>
      </c>
      <c r="L25" s="593"/>
      <c r="M25" s="594"/>
      <c r="N25" s="595" t="s">
        <v>91</v>
      </c>
      <c r="O25" s="371"/>
      <c r="P25" s="372"/>
      <c r="Q25" s="464" t="s">
        <v>91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168000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 t="s">
        <v>91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100</v>
      </c>
      <c r="U31" s="194"/>
      <c r="V31" s="195">
        <f>SUM(V37,V42)</f>
        <v>0</v>
      </c>
      <c r="W31" s="196"/>
      <c r="X31" s="94"/>
      <c r="Y31" s="94"/>
      <c r="Z31" s="579"/>
    </row>
    <row r="32" spans="1:26" s="30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 t="s">
        <v>91</v>
      </c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72" t="s">
        <v>91</v>
      </c>
      <c r="U32" s="72"/>
      <c r="V32" s="73" t="s">
        <v>91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718" t="s">
        <v>91</v>
      </c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9" t="s">
        <v>91</v>
      </c>
      <c r="U33" s="719"/>
      <c r="V33" s="604" t="s">
        <v>91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718" t="s">
        <v>91</v>
      </c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9" t="s">
        <v>91</v>
      </c>
      <c r="U34" s="719"/>
      <c r="V34" s="604" t="s">
        <v>91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718" t="s">
        <v>91</v>
      </c>
      <c r="I35" s="718"/>
      <c r="J35" s="718"/>
      <c r="K35" s="718"/>
      <c r="L35" s="718"/>
      <c r="M35" s="718"/>
      <c r="N35" s="718"/>
      <c r="O35" s="718"/>
      <c r="P35" s="718"/>
      <c r="Q35" s="718"/>
      <c r="R35" s="718"/>
      <c r="S35" s="718"/>
      <c r="T35" s="719" t="s">
        <v>91</v>
      </c>
      <c r="U35" s="719"/>
      <c r="V35" s="604" t="s">
        <v>91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 t="s">
        <v>91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 t="s">
        <v>91</v>
      </c>
      <c r="U36" s="602"/>
      <c r="V36" s="604" t="s">
        <v>91</v>
      </c>
      <c r="W36" s="650"/>
      <c r="X36" s="582"/>
      <c r="Y36" s="582"/>
      <c r="Z36" s="583"/>
    </row>
    <row r="37" spans="1:26" s="30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2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50</v>
      </c>
      <c r="U37" s="124"/>
      <c r="V37" s="600">
        <f>SUM(V38:W39)</f>
        <v>0</v>
      </c>
      <c r="W37" s="721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2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30</v>
      </c>
      <c r="U38" s="602"/>
      <c r="V38" s="604">
        <f aca="true" t="shared" si="0" ref="V38:V43">(T38*((K38*0)+(N38*50)+(Q38*100)))/(H38*100)</f>
        <v>0</v>
      </c>
      <c r="W38" s="650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20</v>
      </c>
      <c r="U39" s="602"/>
      <c r="V39" s="604">
        <f t="shared" si="0"/>
        <v>0</v>
      </c>
      <c r="W39" s="650"/>
      <c r="X39" s="582"/>
      <c r="Y39" s="582"/>
      <c r="Z39" s="583"/>
    </row>
    <row r="40" spans="1:26" s="30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 t="s">
        <v>91</v>
      </c>
      <c r="I40" s="401"/>
      <c r="J40" s="402"/>
      <c r="K40" s="374"/>
      <c r="L40" s="374"/>
      <c r="M40" s="374"/>
      <c r="N40" s="374"/>
      <c r="O40" s="374"/>
      <c r="P40" s="374"/>
      <c r="Q40" s="374"/>
      <c r="R40" s="374"/>
      <c r="S40" s="374"/>
      <c r="T40" s="741" t="s">
        <v>91</v>
      </c>
      <c r="U40" s="742"/>
      <c r="V40" s="600" t="s">
        <v>91</v>
      </c>
      <c r="W40" s="721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 t="s">
        <v>91</v>
      </c>
      <c r="I41" s="563"/>
      <c r="J41" s="564"/>
      <c r="K41" s="718"/>
      <c r="L41" s="718"/>
      <c r="M41" s="718"/>
      <c r="N41" s="718"/>
      <c r="O41" s="718"/>
      <c r="P41" s="718"/>
      <c r="Q41" s="718"/>
      <c r="R41" s="718"/>
      <c r="S41" s="718"/>
      <c r="T41" s="601" t="s">
        <v>91</v>
      </c>
      <c r="U41" s="602"/>
      <c r="V41" s="604" t="s">
        <v>91</v>
      </c>
      <c r="W41" s="650"/>
      <c r="X41" s="582"/>
      <c r="Y41" s="582"/>
      <c r="Z41" s="583"/>
    </row>
    <row r="42" spans="1:26" s="30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200</v>
      </c>
      <c r="I42" s="401"/>
      <c r="J42" s="402"/>
      <c r="K42" s="374"/>
      <c r="L42" s="374"/>
      <c r="M42" s="374"/>
      <c r="N42" s="374"/>
      <c r="O42" s="374"/>
      <c r="P42" s="374"/>
      <c r="Q42" s="374"/>
      <c r="R42" s="374"/>
      <c r="S42" s="374"/>
      <c r="T42" s="123">
        <v>50</v>
      </c>
      <c r="U42" s="124"/>
      <c r="V42" s="600">
        <f>SUM(V43)</f>
        <v>0</v>
      </c>
      <c r="W42" s="721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200</v>
      </c>
      <c r="I43" s="563"/>
      <c r="J43" s="564"/>
      <c r="K43" s="718"/>
      <c r="L43" s="718"/>
      <c r="M43" s="718"/>
      <c r="N43" s="718"/>
      <c r="O43" s="718"/>
      <c r="P43" s="718"/>
      <c r="Q43" s="113"/>
      <c r="R43" s="113"/>
      <c r="S43" s="113"/>
      <c r="T43" s="601">
        <v>50</v>
      </c>
      <c r="U43" s="602"/>
      <c r="V43" s="604">
        <f t="shared" si="0"/>
        <v>0</v>
      </c>
      <c r="W43" s="650"/>
      <c r="X43" s="582"/>
      <c r="Y43" s="582"/>
      <c r="Z43" s="583"/>
    </row>
    <row r="44" spans="1:26" s="8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 t="s">
        <v>91</v>
      </c>
      <c r="I44" s="442"/>
      <c r="J44" s="443"/>
      <c r="K44" s="441"/>
      <c r="L44" s="442"/>
      <c r="M44" s="443"/>
      <c r="N44" s="441"/>
      <c r="O44" s="442"/>
      <c r="P44" s="443"/>
      <c r="Q44" s="441"/>
      <c r="R44" s="442"/>
      <c r="S44" s="443"/>
      <c r="T44" s="226" t="s">
        <v>91</v>
      </c>
      <c r="U44" s="227"/>
      <c r="V44" s="406" t="s">
        <v>91</v>
      </c>
      <c r="W44" s="195"/>
      <c r="X44" s="582"/>
      <c r="Y44" s="582"/>
      <c r="Z44" s="583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 t="s">
        <v>91</v>
      </c>
      <c r="I45" s="401"/>
      <c r="J45" s="402"/>
      <c r="K45" s="374"/>
      <c r="L45" s="374"/>
      <c r="M45" s="374"/>
      <c r="N45" s="374"/>
      <c r="O45" s="374"/>
      <c r="P45" s="374"/>
      <c r="Q45" s="374"/>
      <c r="R45" s="374"/>
      <c r="S45" s="374"/>
      <c r="T45" s="123" t="s">
        <v>91</v>
      </c>
      <c r="U45" s="124"/>
      <c r="V45" s="403" t="s">
        <v>91</v>
      </c>
      <c r="W45" s="73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734" t="s">
        <v>91</v>
      </c>
      <c r="I46" s="735"/>
      <c r="J46" s="736"/>
      <c r="K46" s="718"/>
      <c r="L46" s="718"/>
      <c r="M46" s="718"/>
      <c r="N46" s="718"/>
      <c r="O46" s="718"/>
      <c r="P46" s="718"/>
      <c r="Q46" s="718"/>
      <c r="R46" s="718"/>
      <c r="S46" s="718"/>
      <c r="T46" s="221" t="s">
        <v>91</v>
      </c>
      <c r="U46" s="222"/>
      <c r="V46" s="603" t="s">
        <v>91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734" t="s">
        <v>91</v>
      </c>
      <c r="I47" s="735"/>
      <c r="J47" s="736"/>
      <c r="K47" s="718"/>
      <c r="L47" s="718"/>
      <c r="M47" s="718"/>
      <c r="N47" s="718"/>
      <c r="O47" s="718"/>
      <c r="P47" s="718"/>
      <c r="Q47" s="718"/>
      <c r="R47" s="718"/>
      <c r="S47" s="718"/>
      <c r="T47" s="221" t="s">
        <v>91</v>
      </c>
      <c r="U47" s="222"/>
      <c r="V47" s="603" t="s">
        <v>91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734" t="s">
        <v>91</v>
      </c>
      <c r="I48" s="735"/>
      <c r="J48" s="736"/>
      <c r="K48" s="718"/>
      <c r="L48" s="718"/>
      <c r="M48" s="718"/>
      <c r="N48" s="718"/>
      <c r="O48" s="718"/>
      <c r="P48" s="718"/>
      <c r="Q48" s="718"/>
      <c r="R48" s="718"/>
      <c r="S48" s="718"/>
      <c r="T48" s="221" t="s">
        <v>91</v>
      </c>
      <c r="U48" s="222"/>
      <c r="V48" s="603" t="s">
        <v>91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734" t="s">
        <v>91</v>
      </c>
      <c r="I49" s="735"/>
      <c r="J49" s="736"/>
      <c r="K49" s="718"/>
      <c r="L49" s="718"/>
      <c r="M49" s="718"/>
      <c r="N49" s="718"/>
      <c r="O49" s="718"/>
      <c r="P49" s="718"/>
      <c r="Q49" s="718"/>
      <c r="R49" s="718"/>
      <c r="S49" s="718"/>
      <c r="T49" s="221" t="s">
        <v>91</v>
      </c>
      <c r="U49" s="222"/>
      <c r="V49" s="603" t="s">
        <v>91</v>
      </c>
      <c r="W49" s="604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 t="s">
        <v>91</v>
      </c>
      <c r="I50" s="401"/>
      <c r="J50" s="402"/>
      <c r="K50" s="374"/>
      <c r="L50" s="374"/>
      <c r="M50" s="374"/>
      <c r="N50" s="374"/>
      <c r="O50" s="374"/>
      <c r="P50" s="374"/>
      <c r="Q50" s="374"/>
      <c r="R50" s="374"/>
      <c r="S50" s="374"/>
      <c r="T50" s="123" t="s">
        <v>91</v>
      </c>
      <c r="U50" s="124"/>
      <c r="V50" s="403" t="s">
        <v>91</v>
      </c>
      <c r="W50" s="73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734" t="s">
        <v>91</v>
      </c>
      <c r="I51" s="735"/>
      <c r="J51" s="736"/>
      <c r="K51" s="718"/>
      <c r="L51" s="718"/>
      <c r="M51" s="718"/>
      <c r="N51" s="718"/>
      <c r="O51" s="718"/>
      <c r="P51" s="718"/>
      <c r="Q51" s="718"/>
      <c r="R51" s="718"/>
      <c r="S51" s="718"/>
      <c r="T51" s="221" t="s">
        <v>91</v>
      </c>
      <c r="U51" s="222"/>
      <c r="V51" s="603" t="s">
        <v>91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734" t="s">
        <v>91</v>
      </c>
      <c r="I52" s="735"/>
      <c r="J52" s="736"/>
      <c r="K52" s="718"/>
      <c r="L52" s="718"/>
      <c r="M52" s="718"/>
      <c r="N52" s="718"/>
      <c r="O52" s="718"/>
      <c r="P52" s="718"/>
      <c r="Q52" s="718"/>
      <c r="R52" s="718"/>
      <c r="S52" s="718"/>
      <c r="T52" s="221" t="s">
        <v>91</v>
      </c>
      <c r="U52" s="222"/>
      <c r="V52" s="603" t="s">
        <v>91</v>
      </c>
      <c r="W52" s="604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 t="s">
        <v>91</v>
      </c>
      <c r="I53" s="401"/>
      <c r="J53" s="402"/>
      <c r="K53" s="374"/>
      <c r="L53" s="374"/>
      <c r="M53" s="374"/>
      <c r="N53" s="374"/>
      <c r="O53" s="374"/>
      <c r="P53" s="374"/>
      <c r="Q53" s="374"/>
      <c r="R53" s="374"/>
      <c r="S53" s="374"/>
      <c r="T53" s="123" t="s">
        <v>91</v>
      </c>
      <c r="U53" s="124"/>
      <c r="V53" s="403" t="s">
        <v>91</v>
      </c>
      <c r="W53" s="73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734" t="s">
        <v>91</v>
      </c>
      <c r="I54" s="735"/>
      <c r="J54" s="736"/>
      <c r="K54" s="718"/>
      <c r="L54" s="718"/>
      <c r="M54" s="718"/>
      <c r="N54" s="718"/>
      <c r="O54" s="718"/>
      <c r="P54" s="718"/>
      <c r="Q54" s="718"/>
      <c r="R54" s="718"/>
      <c r="S54" s="718"/>
      <c r="T54" s="221" t="s">
        <v>91</v>
      </c>
      <c r="U54" s="222"/>
      <c r="V54" s="603" t="s">
        <v>91</v>
      </c>
      <c r="W54" s="604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 t="s">
        <v>91</v>
      </c>
      <c r="I55" s="401"/>
      <c r="J55" s="402"/>
      <c r="K55" s="374"/>
      <c r="L55" s="374"/>
      <c r="M55" s="374"/>
      <c r="N55" s="374"/>
      <c r="O55" s="374"/>
      <c r="P55" s="374"/>
      <c r="Q55" s="374"/>
      <c r="R55" s="374"/>
      <c r="S55" s="374"/>
      <c r="T55" s="123" t="s">
        <v>91</v>
      </c>
      <c r="U55" s="124"/>
      <c r="V55" s="403" t="s">
        <v>91</v>
      </c>
      <c r="W55" s="73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734" t="s">
        <v>91</v>
      </c>
      <c r="I56" s="735"/>
      <c r="J56" s="736"/>
      <c r="K56" s="718"/>
      <c r="L56" s="718"/>
      <c r="M56" s="718"/>
      <c r="N56" s="718"/>
      <c r="O56" s="718"/>
      <c r="P56" s="718"/>
      <c r="Q56" s="718"/>
      <c r="R56" s="718"/>
      <c r="S56" s="718"/>
      <c r="T56" s="221" t="s">
        <v>91</v>
      </c>
      <c r="U56" s="222"/>
      <c r="V56" s="603" t="s">
        <v>91</v>
      </c>
      <c r="W56" s="604"/>
      <c r="X56" s="582"/>
      <c r="Y56" s="582"/>
      <c r="Z56" s="583"/>
    </row>
    <row r="57" spans="1:26" s="30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 t="s">
        <v>91</v>
      </c>
      <c r="I57" s="401"/>
      <c r="J57" s="402"/>
      <c r="K57" s="374"/>
      <c r="L57" s="374"/>
      <c r="M57" s="374"/>
      <c r="N57" s="374"/>
      <c r="O57" s="374"/>
      <c r="P57" s="374"/>
      <c r="Q57" s="374"/>
      <c r="R57" s="374"/>
      <c r="S57" s="374"/>
      <c r="T57" s="123" t="s">
        <v>91</v>
      </c>
      <c r="U57" s="124"/>
      <c r="V57" s="403" t="s">
        <v>91</v>
      </c>
      <c r="W57" s="73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734" t="s">
        <v>91</v>
      </c>
      <c r="I58" s="735"/>
      <c r="J58" s="736"/>
      <c r="K58" s="718"/>
      <c r="L58" s="718"/>
      <c r="M58" s="718"/>
      <c r="N58" s="718"/>
      <c r="O58" s="718"/>
      <c r="P58" s="718"/>
      <c r="Q58" s="718"/>
      <c r="R58" s="718"/>
      <c r="S58" s="718"/>
      <c r="T58" s="221" t="s">
        <v>91</v>
      </c>
      <c r="U58" s="222"/>
      <c r="V58" s="604" t="s">
        <v>91</v>
      </c>
      <c r="W58" s="650"/>
      <c r="X58" s="582"/>
      <c r="Y58" s="582"/>
      <c r="Z58" s="583"/>
    </row>
    <row r="59" spans="1:26" s="8" customFormat="1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 t="s">
        <v>91</v>
      </c>
      <c r="I59" s="269"/>
      <c r="J59" s="270"/>
      <c r="K59" s="268"/>
      <c r="L59" s="269"/>
      <c r="M59" s="270"/>
      <c r="N59" s="268"/>
      <c r="O59" s="269"/>
      <c r="P59" s="270"/>
      <c r="Q59" s="268"/>
      <c r="R59" s="269"/>
      <c r="S59" s="270"/>
      <c r="T59" s="272" t="s">
        <v>91</v>
      </c>
      <c r="U59" s="273"/>
      <c r="V59" s="274" t="s">
        <v>91</v>
      </c>
      <c r="W59" s="195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 t="s">
        <v>91</v>
      </c>
      <c r="I60" s="276"/>
      <c r="J60" s="277"/>
      <c r="K60" s="374"/>
      <c r="L60" s="374"/>
      <c r="M60" s="374"/>
      <c r="N60" s="374"/>
      <c r="O60" s="374"/>
      <c r="P60" s="374"/>
      <c r="Q60" s="374"/>
      <c r="R60" s="374"/>
      <c r="S60" s="374"/>
      <c r="T60" s="279" t="s">
        <v>91</v>
      </c>
      <c r="U60" s="280"/>
      <c r="V60" s="281" t="s">
        <v>91</v>
      </c>
      <c r="W60" s="73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732" t="s">
        <v>91</v>
      </c>
      <c r="I61" s="732"/>
      <c r="J61" s="733"/>
      <c r="K61" s="718"/>
      <c r="L61" s="718"/>
      <c r="M61" s="718"/>
      <c r="N61" s="718"/>
      <c r="O61" s="718"/>
      <c r="P61" s="718"/>
      <c r="Q61" s="718"/>
      <c r="R61" s="718"/>
      <c r="S61" s="718"/>
      <c r="T61" s="737" t="s">
        <v>91</v>
      </c>
      <c r="U61" s="738"/>
      <c r="V61" s="731" t="s">
        <v>91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732" t="s">
        <v>91</v>
      </c>
      <c r="I62" s="732"/>
      <c r="J62" s="733"/>
      <c r="K62" s="718"/>
      <c r="L62" s="718"/>
      <c r="M62" s="718"/>
      <c r="N62" s="718"/>
      <c r="O62" s="718"/>
      <c r="P62" s="718"/>
      <c r="Q62" s="718"/>
      <c r="R62" s="718"/>
      <c r="S62" s="718"/>
      <c r="T62" s="737" t="s">
        <v>91</v>
      </c>
      <c r="U62" s="738"/>
      <c r="V62" s="731" t="s">
        <v>91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732" t="s">
        <v>91</v>
      </c>
      <c r="I63" s="732"/>
      <c r="J63" s="733"/>
      <c r="K63" s="718"/>
      <c r="L63" s="718"/>
      <c r="M63" s="718"/>
      <c r="N63" s="718"/>
      <c r="O63" s="718"/>
      <c r="P63" s="718"/>
      <c r="Q63" s="718"/>
      <c r="R63" s="718"/>
      <c r="S63" s="718"/>
      <c r="T63" s="737" t="s">
        <v>91</v>
      </c>
      <c r="U63" s="738"/>
      <c r="V63" s="739" t="s">
        <v>91</v>
      </c>
      <c r="W63" s="740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732" t="s">
        <v>91</v>
      </c>
      <c r="I64" s="732"/>
      <c r="J64" s="733"/>
      <c r="K64" s="718"/>
      <c r="L64" s="718"/>
      <c r="M64" s="718"/>
      <c r="N64" s="718"/>
      <c r="O64" s="718"/>
      <c r="P64" s="718"/>
      <c r="Q64" s="718"/>
      <c r="R64" s="718"/>
      <c r="S64" s="718"/>
      <c r="T64" s="737" t="s">
        <v>91</v>
      </c>
      <c r="U64" s="738"/>
      <c r="V64" s="731" t="s">
        <v>91</v>
      </c>
      <c r="W64" s="604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276" t="s">
        <v>91</v>
      </c>
      <c r="I65" s="276"/>
      <c r="J65" s="277"/>
      <c r="K65" s="374"/>
      <c r="L65" s="374"/>
      <c r="M65" s="374"/>
      <c r="N65" s="374"/>
      <c r="O65" s="374"/>
      <c r="P65" s="374"/>
      <c r="Q65" s="374"/>
      <c r="R65" s="374"/>
      <c r="S65" s="374"/>
      <c r="T65" s="279" t="s">
        <v>91</v>
      </c>
      <c r="U65" s="280"/>
      <c r="V65" s="743" t="s">
        <v>91</v>
      </c>
      <c r="W65" s="744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732" t="s">
        <v>91</v>
      </c>
      <c r="I66" s="732"/>
      <c r="J66" s="733"/>
      <c r="K66" s="718"/>
      <c r="L66" s="718"/>
      <c r="M66" s="718"/>
      <c r="N66" s="718"/>
      <c r="O66" s="718"/>
      <c r="P66" s="718"/>
      <c r="Q66" s="718"/>
      <c r="R66" s="718"/>
      <c r="S66" s="718"/>
      <c r="T66" s="737" t="s">
        <v>91</v>
      </c>
      <c r="U66" s="738"/>
      <c r="V66" s="745" t="s">
        <v>91</v>
      </c>
      <c r="W66" s="746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732" t="s">
        <v>91</v>
      </c>
      <c r="I67" s="732"/>
      <c r="J67" s="733"/>
      <c r="K67" s="718"/>
      <c r="L67" s="718"/>
      <c r="M67" s="718"/>
      <c r="N67" s="718"/>
      <c r="O67" s="718"/>
      <c r="P67" s="718"/>
      <c r="Q67" s="718"/>
      <c r="R67" s="718"/>
      <c r="S67" s="718"/>
      <c r="T67" s="737" t="s">
        <v>91</v>
      </c>
      <c r="U67" s="738"/>
      <c r="V67" s="747" t="s">
        <v>91</v>
      </c>
      <c r="W67" s="748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SUM(T31)</f>
        <v>100</v>
      </c>
      <c r="U68" s="243"/>
      <c r="V68" s="244">
        <f>SUM(V31)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s="25" customFormat="1" ht="72" customHeight="1">
      <c r="A94" s="23" t="str">
        <f>IF(B94&lt;&gt;"","3.1","")</f>
        <v/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2"/>
      <c r="R94" s="413"/>
      <c r="S94" s="413"/>
      <c r="T94" s="413"/>
      <c r="U94" s="413"/>
      <c r="V94" s="413"/>
      <c r="W94" s="413"/>
      <c r="X94" s="414"/>
      <c r="Y94" s="410"/>
      <c r="Z94" s="410"/>
    </row>
    <row r="95" spans="1:26" s="25" customFormat="1" ht="72" customHeight="1">
      <c r="A95" s="23" t="str">
        <f>IF(B95&lt;&gt;"","3.2","")</f>
        <v/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2"/>
      <c r="R95" s="413"/>
      <c r="S95" s="413"/>
      <c r="T95" s="413"/>
      <c r="U95" s="413"/>
      <c r="V95" s="413"/>
      <c r="W95" s="413"/>
      <c r="X95" s="414"/>
      <c r="Y95" s="410"/>
      <c r="Z95" s="410"/>
    </row>
    <row r="96" spans="1:26" s="25" customFormat="1" ht="72" customHeight="1">
      <c r="A96" s="23" t="str">
        <f>IF(B96&lt;&gt;"","3.3","")</f>
        <v/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2"/>
      <c r="R96" s="413"/>
      <c r="S96" s="413"/>
      <c r="T96" s="413"/>
      <c r="U96" s="413"/>
      <c r="V96" s="413"/>
      <c r="W96" s="413"/>
      <c r="X96" s="414"/>
      <c r="Y96" s="410"/>
      <c r="Z96" s="410"/>
    </row>
    <row r="97" spans="1:26" s="25" customFormat="1" ht="72" customHeight="1">
      <c r="A97" s="23" t="str">
        <f>IF(B97&lt;&gt;"","3.4","")</f>
        <v/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2"/>
      <c r="R97" s="413"/>
      <c r="S97" s="413"/>
      <c r="T97" s="413"/>
      <c r="U97" s="413"/>
      <c r="V97" s="413"/>
      <c r="W97" s="413"/>
      <c r="X97" s="414"/>
      <c r="Y97" s="410"/>
      <c r="Z97" s="410"/>
    </row>
    <row r="98" spans="1:26" s="25" customFormat="1" ht="72" customHeight="1">
      <c r="A98" s="23" t="str">
        <f>IF(B98&lt;&gt;"","3.5","")</f>
        <v/>
      </c>
      <c r="B98" s="412"/>
      <c r="C98" s="413"/>
      <c r="D98" s="413"/>
      <c r="E98" s="413"/>
      <c r="F98" s="413"/>
      <c r="G98" s="414"/>
      <c r="H98" s="412"/>
      <c r="I98" s="413"/>
      <c r="J98" s="413"/>
      <c r="K98" s="413"/>
      <c r="L98" s="413"/>
      <c r="M98" s="413"/>
      <c r="N98" s="413"/>
      <c r="O98" s="413"/>
      <c r="P98" s="414"/>
      <c r="Q98" s="412"/>
      <c r="R98" s="413"/>
      <c r="S98" s="413"/>
      <c r="T98" s="413"/>
      <c r="U98" s="413"/>
      <c r="V98" s="413"/>
      <c r="W98" s="413"/>
      <c r="X98" s="414"/>
      <c r="Y98" s="415"/>
      <c r="Z98" s="416"/>
    </row>
    <row r="99" spans="1:26" s="25" customFormat="1" ht="72" customHeight="1">
      <c r="A99" s="23" t="str">
        <f>IF(B99&lt;&gt;"","3.6","")</f>
        <v/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2"/>
      <c r="R99" s="413"/>
      <c r="S99" s="413"/>
      <c r="T99" s="413"/>
      <c r="U99" s="413"/>
      <c r="V99" s="413"/>
      <c r="W99" s="413"/>
      <c r="X99" s="414"/>
      <c r="Y99" s="410"/>
      <c r="Z99" s="410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1 X31 B73:Z77 B79:Z83 B85:Z89 B94:Z99 B103 B111 B121 J111 J121 S111 S121 B124 B134 J124 J134 S124 S134 B137 B147 J137 J147 S137 S147 R151:R152 Q153 R154 F151:F155 K36:S39" name="ช่วง1_2_1"/>
  </protectedRanges>
  <mergeCells count="467">
    <mergeCell ref="A61:A64"/>
    <mergeCell ref="A66:A67"/>
    <mergeCell ref="M77:X77"/>
    <mergeCell ref="F153:J153"/>
    <mergeCell ref="F154:J154"/>
    <mergeCell ref="R154:W154"/>
    <mergeCell ref="F155:J155"/>
    <mergeCell ref="F151:J151"/>
    <mergeCell ref="R151:W151"/>
    <mergeCell ref="F152:J152"/>
    <mergeCell ref="R152:W152"/>
    <mergeCell ref="Q153:X153"/>
    <mergeCell ref="K67:M67"/>
    <mergeCell ref="N67:P67"/>
    <mergeCell ref="Q67:S67"/>
    <mergeCell ref="T67:U67"/>
    <mergeCell ref="V67:W67"/>
    <mergeCell ref="T68:U68"/>
    <mergeCell ref="V68:W68"/>
    <mergeCell ref="B76:L76"/>
    <mergeCell ref="M76:X76"/>
    <mergeCell ref="X31:Z67"/>
    <mergeCell ref="A68:S68"/>
    <mergeCell ref="X68:Z68"/>
    <mergeCell ref="A69:Z69"/>
    <mergeCell ref="B71:L71"/>
    <mergeCell ref="M71:X71"/>
    <mergeCell ref="Y71:Z71"/>
    <mergeCell ref="A72:Z72"/>
    <mergeCell ref="B33:G33"/>
    <mergeCell ref="B31:G31"/>
    <mergeCell ref="B32:G32"/>
    <mergeCell ref="A33:A36"/>
    <mergeCell ref="A38:A39"/>
    <mergeCell ref="A46:A49"/>
    <mergeCell ref="A51:A52"/>
    <mergeCell ref="B58:G58"/>
    <mergeCell ref="H58:J58"/>
    <mergeCell ref="K58:M58"/>
    <mergeCell ref="N58:P58"/>
    <mergeCell ref="Q58:S58"/>
    <mergeCell ref="T58:U58"/>
    <mergeCell ref="V58:W58"/>
    <mergeCell ref="B57:G57"/>
    <mergeCell ref="H57:J57"/>
    <mergeCell ref="K57:M57"/>
    <mergeCell ref="N57:P57"/>
    <mergeCell ref="Q57:S57"/>
    <mergeCell ref="B147:H148"/>
    <mergeCell ref="J147:Q148"/>
    <mergeCell ref="S147:Y148"/>
    <mergeCell ref="H64:J64"/>
    <mergeCell ref="K64:M64"/>
    <mergeCell ref="N64:P64"/>
    <mergeCell ref="Q64:S64"/>
    <mergeCell ref="T64:U64"/>
    <mergeCell ref="V64:W64"/>
    <mergeCell ref="H65:J65"/>
    <mergeCell ref="K65:M65"/>
    <mergeCell ref="N65:P65"/>
    <mergeCell ref="Q65:S65"/>
    <mergeCell ref="T65:U65"/>
    <mergeCell ref="V65:W65"/>
    <mergeCell ref="B66:G66"/>
    <mergeCell ref="H66:J66"/>
    <mergeCell ref="K66:M66"/>
    <mergeCell ref="N66:P66"/>
    <mergeCell ref="Q66:S66"/>
    <mergeCell ref="T66:U66"/>
    <mergeCell ref="V66:W66"/>
    <mergeCell ref="B67:G67"/>
    <mergeCell ref="H67:J67"/>
    <mergeCell ref="Y89:Z89"/>
    <mergeCell ref="B89:L89"/>
    <mergeCell ref="M89:X89"/>
    <mergeCell ref="J124:Q133"/>
    <mergeCell ref="S124:Y133"/>
    <mergeCell ref="B134:H135"/>
    <mergeCell ref="J134:Q135"/>
    <mergeCell ref="S134:Y135"/>
    <mergeCell ref="B137:H146"/>
    <mergeCell ref="J137:Q146"/>
    <mergeCell ref="S137:Y146"/>
    <mergeCell ref="Y97:Z97"/>
    <mergeCell ref="B98:G98"/>
    <mergeCell ref="H98:P98"/>
    <mergeCell ref="Q98:X98"/>
    <mergeCell ref="Y98:Z98"/>
    <mergeCell ref="B99:G99"/>
    <mergeCell ref="H99:P99"/>
    <mergeCell ref="Q99:X99"/>
    <mergeCell ref="Y99:Z99"/>
    <mergeCell ref="B111:H120"/>
    <mergeCell ref="J111:Q120"/>
    <mergeCell ref="S111:Y120"/>
    <mergeCell ref="B121:H122"/>
    <mergeCell ref="A84:Z84"/>
    <mergeCell ref="Y87:Z87"/>
    <mergeCell ref="Y88:Z88"/>
    <mergeCell ref="B87:L87"/>
    <mergeCell ref="M87:X87"/>
    <mergeCell ref="B88:L88"/>
    <mergeCell ref="M88:X88"/>
    <mergeCell ref="B81:L81"/>
    <mergeCell ref="M81:X81"/>
    <mergeCell ref="Y81:Z81"/>
    <mergeCell ref="Y85:Z85"/>
    <mergeCell ref="B85:L85"/>
    <mergeCell ref="M85:X85"/>
    <mergeCell ref="B86:L86"/>
    <mergeCell ref="M86:X86"/>
    <mergeCell ref="Y86:Z86"/>
    <mergeCell ref="B82:L82"/>
    <mergeCell ref="M82:X82"/>
    <mergeCell ref="Y82:Z82"/>
    <mergeCell ref="B83:L83"/>
    <mergeCell ref="M83:X83"/>
    <mergeCell ref="Y83:Z83"/>
    <mergeCell ref="B80:L80"/>
    <mergeCell ref="M80:X80"/>
    <mergeCell ref="Y80:Z80"/>
    <mergeCell ref="B77:L77"/>
    <mergeCell ref="Y77:Z77"/>
    <mergeCell ref="B79:L79"/>
    <mergeCell ref="Y79:Z79"/>
    <mergeCell ref="B73:L73"/>
    <mergeCell ref="M73:X73"/>
    <mergeCell ref="Y73:Z73"/>
    <mergeCell ref="B75:L75"/>
    <mergeCell ref="M75:X75"/>
    <mergeCell ref="Y75:Z75"/>
    <mergeCell ref="A78:Z78"/>
    <mergeCell ref="M79:X79"/>
    <mergeCell ref="Y76:Z76"/>
    <mergeCell ref="B74:L74"/>
    <mergeCell ref="M74:X74"/>
    <mergeCell ref="Y74:Z74"/>
    <mergeCell ref="T55:U55"/>
    <mergeCell ref="V55:W55"/>
    <mergeCell ref="H61:J61"/>
    <mergeCell ref="K61:M61"/>
    <mergeCell ref="N61:P61"/>
    <mergeCell ref="Q61:S61"/>
    <mergeCell ref="T61:U61"/>
    <mergeCell ref="T57:U57"/>
    <mergeCell ref="V57:W57"/>
    <mergeCell ref="H59:J59"/>
    <mergeCell ref="K59:M59"/>
    <mergeCell ref="N59:P59"/>
    <mergeCell ref="Q59:S59"/>
    <mergeCell ref="T59:U59"/>
    <mergeCell ref="V59:W59"/>
    <mergeCell ref="T60:U60"/>
    <mergeCell ref="V60:W60"/>
    <mergeCell ref="N55:P55"/>
    <mergeCell ref="Q55:S55"/>
    <mergeCell ref="H60:J60"/>
    <mergeCell ref="K60:M60"/>
    <mergeCell ref="N60:P60"/>
    <mergeCell ref="Q60:S60"/>
    <mergeCell ref="B52:G52"/>
    <mergeCell ref="H52:J52"/>
    <mergeCell ref="K52:M52"/>
    <mergeCell ref="N52:P52"/>
    <mergeCell ref="Q52:S52"/>
    <mergeCell ref="T52:U52"/>
    <mergeCell ref="V52:W52"/>
    <mergeCell ref="B53:G53"/>
    <mergeCell ref="H53:J53"/>
    <mergeCell ref="K53:M53"/>
    <mergeCell ref="N53:P53"/>
    <mergeCell ref="Q53:S53"/>
    <mergeCell ref="T53:U53"/>
    <mergeCell ref="V53:W53"/>
    <mergeCell ref="B51:G51"/>
    <mergeCell ref="H51:J51"/>
    <mergeCell ref="K51:M51"/>
    <mergeCell ref="N51:P51"/>
    <mergeCell ref="Q51:S51"/>
    <mergeCell ref="T51:U51"/>
    <mergeCell ref="V51:W51"/>
    <mergeCell ref="B49:G49"/>
    <mergeCell ref="H49:J49"/>
    <mergeCell ref="K49:M49"/>
    <mergeCell ref="N49:P49"/>
    <mergeCell ref="Q49:S49"/>
    <mergeCell ref="T49:U49"/>
    <mergeCell ref="V49:W49"/>
    <mergeCell ref="B50:G50"/>
    <mergeCell ref="H50:J50"/>
    <mergeCell ref="K50:M50"/>
    <mergeCell ref="N50:P50"/>
    <mergeCell ref="Q50:S50"/>
    <mergeCell ref="T50:U50"/>
    <mergeCell ref="V50:W50"/>
    <mergeCell ref="V46:W46"/>
    <mergeCell ref="B47:G47"/>
    <mergeCell ref="H47:J47"/>
    <mergeCell ref="K47:M47"/>
    <mergeCell ref="N47:P47"/>
    <mergeCell ref="Q47:S47"/>
    <mergeCell ref="T47:U47"/>
    <mergeCell ref="V47:W47"/>
    <mergeCell ref="B48:G48"/>
    <mergeCell ref="H48:J48"/>
    <mergeCell ref="K48:M48"/>
    <mergeCell ref="N48:P48"/>
    <mergeCell ref="Q48:S48"/>
    <mergeCell ref="T48:U48"/>
    <mergeCell ref="V48:W48"/>
    <mergeCell ref="B46:G46"/>
    <mergeCell ref="H46:J46"/>
    <mergeCell ref="K46:M46"/>
    <mergeCell ref="N46:P46"/>
    <mergeCell ref="Q46:S46"/>
    <mergeCell ref="T46:U46"/>
    <mergeCell ref="B42:G42"/>
    <mergeCell ref="H42:J42"/>
    <mergeCell ref="K42:M42"/>
    <mergeCell ref="N42:P42"/>
    <mergeCell ref="Q42:S42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H31:J31"/>
    <mergeCell ref="K31:M31"/>
    <mergeCell ref="N31:P31"/>
    <mergeCell ref="Q31:S31"/>
    <mergeCell ref="T31:U31"/>
    <mergeCell ref="T33:U33"/>
    <mergeCell ref="V33:W33"/>
    <mergeCell ref="T34:U34"/>
    <mergeCell ref="V34:W34"/>
    <mergeCell ref="V32:W32"/>
    <mergeCell ref="H33:J33"/>
    <mergeCell ref="K33:M33"/>
    <mergeCell ref="N33:P33"/>
    <mergeCell ref="Q33:S33"/>
    <mergeCell ref="V31:W31"/>
    <mergeCell ref="H32:J32"/>
    <mergeCell ref="K32:M32"/>
    <mergeCell ref="N32:P32"/>
    <mergeCell ref="Q32:S32"/>
    <mergeCell ref="T32:U32"/>
    <mergeCell ref="J121:Q122"/>
    <mergeCell ref="S121:Y122"/>
    <mergeCell ref="B124:H133"/>
    <mergeCell ref="K21:M21"/>
    <mergeCell ref="N21:P21"/>
    <mergeCell ref="Q21:R21"/>
    <mergeCell ref="B22:J22"/>
    <mergeCell ref="Q22:R22"/>
    <mergeCell ref="K22:M22"/>
    <mergeCell ref="N22:P22"/>
    <mergeCell ref="B34:G34"/>
    <mergeCell ref="H34:J34"/>
    <mergeCell ref="K34:M34"/>
    <mergeCell ref="N34:P34"/>
    <mergeCell ref="Q34:S34"/>
    <mergeCell ref="B35:G35"/>
    <mergeCell ref="H35:J35"/>
    <mergeCell ref="K35:M35"/>
    <mergeCell ref="N35:P35"/>
    <mergeCell ref="Q35:S35"/>
    <mergeCell ref="B65:G65"/>
    <mergeCell ref="B63:G63"/>
    <mergeCell ref="B61:G61"/>
    <mergeCell ref="B62:G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B64:G64"/>
    <mergeCell ref="V61:W61"/>
    <mergeCell ref="H62:J62"/>
    <mergeCell ref="K62:M62"/>
    <mergeCell ref="N62:P62"/>
    <mergeCell ref="B59:G59"/>
    <mergeCell ref="B60:G60"/>
    <mergeCell ref="B54:G54"/>
    <mergeCell ref="H54:J54"/>
    <mergeCell ref="K54:M54"/>
    <mergeCell ref="N54:P54"/>
    <mergeCell ref="Q54:S54"/>
    <mergeCell ref="T54:U54"/>
    <mergeCell ref="V54:W54"/>
    <mergeCell ref="B55:G55"/>
    <mergeCell ref="H55:J55"/>
    <mergeCell ref="K55:M55"/>
    <mergeCell ref="B56:G56"/>
    <mergeCell ref="H56:J56"/>
    <mergeCell ref="K56:M56"/>
    <mergeCell ref="N56:P56"/>
    <mergeCell ref="Q56:S56"/>
    <mergeCell ref="T56:U56"/>
    <mergeCell ref="V56:W56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T35:U35"/>
    <mergeCell ref="V35:W35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  <mergeCell ref="B36:G36"/>
    <mergeCell ref="H36:J36"/>
    <mergeCell ref="K36:M36"/>
    <mergeCell ref="N36:P36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15:P15"/>
    <mergeCell ref="Q15:R15"/>
    <mergeCell ref="A26:P26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Q26:R26"/>
    <mergeCell ref="Q25:R25"/>
    <mergeCell ref="Q24:R24"/>
    <mergeCell ref="Q23:R23"/>
    <mergeCell ref="S12:U25"/>
    <mergeCell ref="V12:X25"/>
    <mergeCell ref="Y12:Z25"/>
    <mergeCell ref="S26:U26"/>
    <mergeCell ref="V26:X26"/>
    <mergeCell ref="Y26:Z26"/>
    <mergeCell ref="Q14:R14"/>
    <mergeCell ref="A27:Z27"/>
    <mergeCell ref="B30:G30"/>
    <mergeCell ref="H30:J30"/>
    <mergeCell ref="K30:M30"/>
    <mergeCell ref="N30:P30"/>
    <mergeCell ref="Q30:S30"/>
    <mergeCell ref="T30:U30"/>
    <mergeCell ref="V30:W30"/>
    <mergeCell ref="X30:Z30"/>
    <mergeCell ref="B93:G93"/>
    <mergeCell ref="H93:P93"/>
    <mergeCell ref="Q93:X93"/>
    <mergeCell ref="Y93:Z93"/>
    <mergeCell ref="B94:G94"/>
    <mergeCell ref="H94:P94"/>
    <mergeCell ref="Q94:X94"/>
    <mergeCell ref="Y94:Z94"/>
    <mergeCell ref="B103:Y107"/>
    <mergeCell ref="B95:G95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</mergeCells>
  <dataValidations count="7">
    <dataValidation type="whole" operator="greaterThanOrEqual" allowBlank="1" showInputMessage="1" showErrorMessage="1" error="กรุณากรอกข้อมูลเป็นตัวเลข" sqref="K31:S31 N36:N39 Q36:Q39 K36:K39">
      <formula1>0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7030A0"/>
  </sheetPr>
  <dimension ref="A1:Z155"/>
  <sheetViews>
    <sheetView view="pageBreakPreview" zoomScaleSheetLayoutView="100" workbookViewId="0" topLeftCell="A22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111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3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426">
        <v>1010</v>
      </c>
      <c r="L12" s="426"/>
      <c r="M12" s="426"/>
      <c r="N12" s="426"/>
      <c r="O12" s="426"/>
      <c r="P12" s="426"/>
      <c r="Q12" s="366">
        <f>V31/T31*100</f>
        <v>0</v>
      </c>
      <c r="R12" s="366"/>
      <c r="S12" s="382">
        <v>1570500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420">
        <v>1010</v>
      </c>
      <c r="L13" s="420"/>
      <c r="M13" s="420"/>
      <c r="N13" s="71">
        <f>Q36</f>
        <v>0</v>
      </c>
      <c r="O13" s="71"/>
      <c r="P13" s="71"/>
      <c r="Q13" s="373">
        <f>V32/T32*100</f>
        <v>0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420">
        <v>11</v>
      </c>
      <c r="L14" s="420"/>
      <c r="M14" s="420"/>
      <c r="N14" s="71">
        <f>Q38</f>
        <v>0</v>
      </c>
      <c r="O14" s="71"/>
      <c r="P14" s="71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420">
        <v>1010</v>
      </c>
      <c r="L15" s="420"/>
      <c r="M15" s="420"/>
      <c r="N15" s="71">
        <f>Q41</f>
        <v>0</v>
      </c>
      <c r="O15" s="71"/>
      <c r="P15" s="71"/>
      <c r="Q15" s="373">
        <f>V40/T40*100</f>
        <v>0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 t="s">
        <v>91</v>
      </c>
      <c r="L16" s="368"/>
      <c r="M16" s="369"/>
      <c r="N16" s="370" t="s">
        <v>91</v>
      </c>
      <c r="O16" s="371"/>
      <c r="P16" s="372"/>
      <c r="Q16" s="373" t="s">
        <v>91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3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 t="s">
        <v>91</v>
      </c>
      <c r="L17" s="597"/>
      <c r="M17" s="598"/>
      <c r="N17" s="378" t="s">
        <v>91</v>
      </c>
      <c r="O17" s="266"/>
      <c r="P17" s="267"/>
      <c r="Q17" s="196" t="s">
        <v>91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 t="s">
        <v>91</v>
      </c>
      <c r="L18" s="368"/>
      <c r="M18" s="369"/>
      <c r="N18" s="370" t="s">
        <v>91</v>
      </c>
      <c r="O18" s="371"/>
      <c r="P18" s="372"/>
      <c r="Q18" s="373" t="s">
        <v>91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 t="s">
        <v>91</v>
      </c>
      <c r="L19" s="368"/>
      <c r="M19" s="369"/>
      <c r="N19" s="370" t="s">
        <v>91</v>
      </c>
      <c r="O19" s="371"/>
      <c r="P19" s="372"/>
      <c r="Q19" s="373" t="s">
        <v>91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 t="s">
        <v>91</v>
      </c>
      <c r="L20" s="368"/>
      <c r="M20" s="369"/>
      <c r="N20" s="370" t="s">
        <v>91</v>
      </c>
      <c r="O20" s="371"/>
      <c r="P20" s="372"/>
      <c r="Q20" s="373" t="s">
        <v>91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 t="s">
        <v>91</v>
      </c>
      <c r="L21" s="368"/>
      <c r="M21" s="369"/>
      <c r="N21" s="370" t="s">
        <v>91</v>
      </c>
      <c r="O21" s="371"/>
      <c r="P21" s="372"/>
      <c r="Q21" s="373" t="s">
        <v>91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 t="s">
        <v>91</v>
      </c>
      <c r="L22" s="404"/>
      <c r="M22" s="404"/>
      <c r="N22" s="377" t="s">
        <v>91</v>
      </c>
      <c r="O22" s="377"/>
      <c r="P22" s="377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s="8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 t="s">
        <v>91</v>
      </c>
      <c r="L23" s="260"/>
      <c r="M23" s="261"/>
      <c r="N23" s="265" t="s">
        <v>91</v>
      </c>
      <c r="O23" s="266"/>
      <c r="P23" s="267"/>
      <c r="Q23" s="250" t="s">
        <v>91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 t="s">
        <v>91</v>
      </c>
      <c r="L24" s="593"/>
      <c r="M24" s="594"/>
      <c r="N24" s="595" t="s">
        <v>91</v>
      </c>
      <c r="O24" s="371"/>
      <c r="P24" s="372"/>
      <c r="Q24" s="464" t="s">
        <v>91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 t="s">
        <v>91</v>
      </c>
      <c r="L25" s="593"/>
      <c r="M25" s="594"/>
      <c r="N25" s="595" t="s">
        <v>91</v>
      </c>
      <c r="O25" s="371"/>
      <c r="P25" s="372"/>
      <c r="Q25" s="464" t="s">
        <v>91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1570500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>
        <v>1010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100</v>
      </c>
      <c r="U31" s="194"/>
      <c r="V31" s="195">
        <f>SUM(V32,V37,V40)</f>
        <v>0</v>
      </c>
      <c r="W31" s="196"/>
      <c r="X31" s="94"/>
      <c r="Y31" s="94"/>
      <c r="Z31" s="579"/>
    </row>
    <row r="32" spans="1:26" s="30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>
        <v>1010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>
        <v>50</v>
      </c>
      <c r="U32" s="72"/>
      <c r="V32" s="73">
        <f>SUM(V33:W36)</f>
        <v>0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>
        <v>1010</v>
      </c>
      <c r="I33" s="641"/>
      <c r="J33" s="641"/>
      <c r="K33" s="642"/>
      <c r="L33" s="642"/>
      <c r="M33" s="642"/>
      <c r="N33" s="642"/>
      <c r="O33" s="642"/>
      <c r="P33" s="642"/>
      <c r="Q33" s="642"/>
      <c r="R33" s="642"/>
      <c r="S33" s="565"/>
      <c r="T33" s="649">
        <v>20</v>
      </c>
      <c r="U33" s="649"/>
      <c r="V33" s="604">
        <f>(T33*((K33*0)+(N33*50)+(Q33*100)))/(H33*100)</f>
        <v>0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>
        <v>1010</v>
      </c>
      <c r="I34" s="563"/>
      <c r="J34" s="564"/>
      <c r="K34" s="565"/>
      <c r="L34" s="566"/>
      <c r="M34" s="567"/>
      <c r="N34" s="565"/>
      <c r="O34" s="566"/>
      <c r="P34" s="567"/>
      <c r="Q34" s="565"/>
      <c r="R34" s="566"/>
      <c r="S34" s="566"/>
      <c r="T34" s="649">
        <v>10</v>
      </c>
      <c r="U34" s="649"/>
      <c r="V34" s="604">
        <f>(T34*((K34*0)+(N34*50)+(Q34*100)))/(H34*100)</f>
        <v>0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41">
        <v>1010</v>
      </c>
      <c r="I35" s="641"/>
      <c r="J35" s="641"/>
      <c r="K35" s="642"/>
      <c r="L35" s="642"/>
      <c r="M35" s="642"/>
      <c r="N35" s="642"/>
      <c r="O35" s="642"/>
      <c r="P35" s="642"/>
      <c r="Q35" s="642"/>
      <c r="R35" s="642"/>
      <c r="S35" s="565"/>
      <c r="T35" s="649">
        <v>10</v>
      </c>
      <c r="U35" s="649"/>
      <c r="V35" s="604">
        <f aca="true" t="shared" si="0" ref="V35">(T35*((K35*0)+(N35*50)+(Q35*100)))/(H35*100)</f>
        <v>0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>
        <v>1010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>
        <v>10</v>
      </c>
      <c r="U36" s="602"/>
      <c r="V36" s="603">
        <f aca="true" t="shared" si="1" ref="V36">(T36*((K36*0)+(N36*50)+(Q36*100)))/(H36*100)</f>
        <v>0</v>
      </c>
      <c r="W36" s="604"/>
      <c r="X36" s="582"/>
      <c r="Y36" s="582"/>
      <c r="Z36" s="583"/>
    </row>
    <row r="37" spans="1:26" s="30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11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20</v>
      </c>
      <c r="U37" s="124"/>
      <c r="V37" s="403">
        <f>SUM(V38:W39)</f>
        <v>0</v>
      </c>
      <c r="W37" s="73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11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10</v>
      </c>
      <c r="U38" s="602"/>
      <c r="V38" s="603">
        <f aca="true" t="shared" si="2" ref="V38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10</v>
      </c>
      <c r="U39" s="602"/>
      <c r="V39" s="603">
        <f aca="true" t="shared" si="3" ref="V39">(T39*((K39*0)+(N39*50)+(Q39*100)))/(H39*100)</f>
        <v>0</v>
      </c>
      <c r="W39" s="604"/>
      <c r="X39" s="582"/>
      <c r="Y39" s="582"/>
      <c r="Z39" s="583"/>
    </row>
    <row r="40" spans="1:26" s="30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>
        <v>1010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>
        <v>30</v>
      </c>
      <c r="U40" s="124"/>
      <c r="V40" s="403">
        <f>SUM(V41)</f>
        <v>0</v>
      </c>
      <c r="W40" s="73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>
        <v>1010</v>
      </c>
      <c r="I41" s="563"/>
      <c r="J41" s="564"/>
      <c r="K41" s="565"/>
      <c r="L41" s="566"/>
      <c r="M41" s="567"/>
      <c r="N41" s="565"/>
      <c r="O41" s="566"/>
      <c r="P41" s="567"/>
      <c r="Q41" s="565"/>
      <c r="R41" s="566"/>
      <c r="S41" s="568"/>
      <c r="T41" s="601">
        <v>30</v>
      </c>
      <c r="U41" s="602"/>
      <c r="V41" s="603">
        <f aca="true" t="shared" si="4" ref="V41">(T41*((K41*0)+(N41*50)+(Q41*100)))/(H41*100)</f>
        <v>0</v>
      </c>
      <c r="W41" s="604"/>
      <c r="X41" s="582"/>
      <c r="Y41" s="582"/>
      <c r="Z41" s="583"/>
    </row>
    <row r="42" spans="1:26" s="30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200" t="s">
        <v>91</v>
      </c>
      <c r="I42" s="201"/>
      <c r="J42" s="202"/>
      <c r="K42" s="400"/>
      <c r="L42" s="401"/>
      <c r="M42" s="402"/>
      <c r="N42" s="400"/>
      <c r="O42" s="401"/>
      <c r="P42" s="402"/>
      <c r="Q42" s="400"/>
      <c r="R42" s="401"/>
      <c r="S42" s="402"/>
      <c r="T42" s="123" t="s">
        <v>91</v>
      </c>
      <c r="U42" s="124"/>
      <c r="V42" s="403" t="s">
        <v>91</v>
      </c>
      <c r="W42" s="73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223" t="s">
        <v>91</v>
      </c>
      <c r="I43" s="224"/>
      <c r="J43" s="225"/>
      <c r="K43" s="734"/>
      <c r="L43" s="735"/>
      <c r="M43" s="736"/>
      <c r="N43" s="734"/>
      <c r="O43" s="735"/>
      <c r="P43" s="736"/>
      <c r="Q43" s="734"/>
      <c r="R43" s="735"/>
      <c r="S43" s="736"/>
      <c r="T43" s="601" t="s">
        <v>91</v>
      </c>
      <c r="U43" s="602"/>
      <c r="V43" s="603" t="s">
        <v>91</v>
      </c>
      <c r="W43" s="604"/>
      <c r="X43" s="582"/>
      <c r="Y43" s="582"/>
      <c r="Z43" s="583"/>
    </row>
    <row r="44" spans="1:26" s="8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596" t="s">
        <v>91</v>
      </c>
      <c r="I44" s="597"/>
      <c r="J44" s="598"/>
      <c r="K44" s="441"/>
      <c r="L44" s="442"/>
      <c r="M44" s="443"/>
      <c r="N44" s="441"/>
      <c r="O44" s="442"/>
      <c r="P44" s="443"/>
      <c r="Q44" s="441"/>
      <c r="R44" s="442"/>
      <c r="S44" s="443"/>
      <c r="T44" s="226" t="s">
        <v>91</v>
      </c>
      <c r="U44" s="227"/>
      <c r="V44" s="406" t="s">
        <v>91</v>
      </c>
      <c r="W44" s="195"/>
      <c r="X44" s="582"/>
      <c r="Y44" s="582"/>
      <c r="Z44" s="583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200" t="s">
        <v>91</v>
      </c>
      <c r="I45" s="201"/>
      <c r="J45" s="202"/>
      <c r="K45" s="400"/>
      <c r="L45" s="401"/>
      <c r="M45" s="402"/>
      <c r="N45" s="400"/>
      <c r="O45" s="401"/>
      <c r="P45" s="402"/>
      <c r="Q45" s="400"/>
      <c r="R45" s="401"/>
      <c r="S45" s="402"/>
      <c r="T45" s="123" t="s">
        <v>91</v>
      </c>
      <c r="U45" s="124"/>
      <c r="V45" s="403" t="s">
        <v>91</v>
      </c>
      <c r="W45" s="73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223" t="s">
        <v>91</v>
      </c>
      <c r="I46" s="224"/>
      <c r="J46" s="225"/>
      <c r="K46" s="734"/>
      <c r="L46" s="735"/>
      <c r="M46" s="736"/>
      <c r="N46" s="734"/>
      <c r="O46" s="735"/>
      <c r="P46" s="736"/>
      <c r="Q46" s="734"/>
      <c r="R46" s="735"/>
      <c r="S46" s="736"/>
      <c r="T46" s="221" t="s">
        <v>91</v>
      </c>
      <c r="U46" s="222"/>
      <c r="V46" s="603" t="s">
        <v>91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223" t="s">
        <v>91</v>
      </c>
      <c r="I47" s="224"/>
      <c r="J47" s="225"/>
      <c r="K47" s="734"/>
      <c r="L47" s="735"/>
      <c r="M47" s="736"/>
      <c r="N47" s="734"/>
      <c r="O47" s="735"/>
      <c r="P47" s="736"/>
      <c r="Q47" s="734"/>
      <c r="R47" s="735"/>
      <c r="S47" s="736"/>
      <c r="T47" s="221" t="s">
        <v>91</v>
      </c>
      <c r="U47" s="222"/>
      <c r="V47" s="603" t="s">
        <v>91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223" t="s">
        <v>91</v>
      </c>
      <c r="I48" s="224"/>
      <c r="J48" s="225"/>
      <c r="K48" s="734"/>
      <c r="L48" s="735"/>
      <c r="M48" s="736"/>
      <c r="N48" s="734"/>
      <c r="O48" s="735"/>
      <c r="P48" s="736"/>
      <c r="Q48" s="734"/>
      <c r="R48" s="735"/>
      <c r="S48" s="736"/>
      <c r="T48" s="221" t="s">
        <v>91</v>
      </c>
      <c r="U48" s="222"/>
      <c r="V48" s="603" t="s">
        <v>91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223" t="s">
        <v>91</v>
      </c>
      <c r="I49" s="224"/>
      <c r="J49" s="225"/>
      <c r="K49" s="734"/>
      <c r="L49" s="735"/>
      <c r="M49" s="736"/>
      <c r="N49" s="734"/>
      <c r="O49" s="735"/>
      <c r="P49" s="736"/>
      <c r="Q49" s="734"/>
      <c r="R49" s="735"/>
      <c r="S49" s="736"/>
      <c r="T49" s="221" t="s">
        <v>91</v>
      </c>
      <c r="U49" s="222"/>
      <c r="V49" s="603" t="s">
        <v>91</v>
      </c>
      <c r="W49" s="604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200" t="s">
        <v>91</v>
      </c>
      <c r="I50" s="201"/>
      <c r="J50" s="202"/>
      <c r="K50" s="400"/>
      <c r="L50" s="401"/>
      <c r="M50" s="402"/>
      <c r="N50" s="400"/>
      <c r="O50" s="401"/>
      <c r="P50" s="402"/>
      <c r="Q50" s="400"/>
      <c r="R50" s="401"/>
      <c r="S50" s="402"/>
      <c r="T50" s="123" t="s">
        <v>91</v>
      </c>
      <c r="U50" s="124"/>
      <c r="V50" s="403" t="s">
        <v>91</v>
      </c>
      <c r="W50" s="73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223" t="s">
        <v>91</v>
      </c>
      <c r="I51" s="224"/>
      <c r="J51" s="225"/>
      <c r="K51" s="734"/>
      <c r="L51" s="735"/>
      <c r="M51" s="736"/>
      <c r="N51" s="734"/>
      <c r="O51" s="735"/>
      <c r="P51" s="736"/>
      <c r="Q51" s="734"/>
      <c r="R51" s="735"/>
      <c r="S51" s="736"/>
      <c r="T51" s="221" t="s">
        <v>91</v>
      </c>
      <c r="U51" s="222"/>
      <c r="V51" s="603" t="s">
        <v>91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223" t="s">
        <v>91</v>
      </c>
      <c r="I52" s="224"/>
      <c r="J52" s="225"/>
      <c r="K52" s="734"/>
      <c r="L52" s="735"/>
      <c r="M52" s="736"/>
      <c r="N52" s="734"/>
      <c r="O52" s="735"/>
      <c r="P52" s="736"/>
      <c r="Q52" s="734"/>
      <c r="R52" s="735"/>
      <c r="S52" s="736"/>
      <c r="T52" s="221" t="s">
        <v>91</v>
      </c>
      <c r="U52" s="222"/>
      <c r="V52" s="603" t="s">
        <v>91</v>
      </c>
      <c r="W52" s="604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200" t="s">
        <v>91</v>
      </c>
      <c r="I53" s="201"/>
      <c r="J53" s="202"/>
      <c r="K53" s="400"/>
      <c r="L53" s="401"/>
      <c r="M53" s="402"/>
      <c r="N53" s="400"/>
      <c r="O53" s="401"/>
      <c r="P53" s="402"/>
      <c r="Q53" s="400"/>
      <c r="R53" s="401"/>
      <c r="S53" s="402"/>
      <c r="T53" s="123" t="s">
        <v>91</v>
      </c>
      <c r="U53" s="124"/>
      <c r="V53" s="403" t="s">
        <v>91</v>
      </c>
      <c r="W53" s="73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223" t="s">
        <v>91</v>
      </c>
      <c r="I54" s="224"/>
      <c r="J54" s="225"/>
      <c r="K54" s="734"/>
      <c r="L54" s="735"/>
      <c r="M54" s="736"/>
      <c r="N54" s="734"/>
      <c r="O54" s="735"/>
      <c r="P54" s="736"/>
      <c r="Q54" s="734"/>
      <c r="R54" s="735"/>
      <c r="S54" s="736"/>
      <c r="T54" s="221" t="s">
        <v>91</v>
      </c>
      <c r="U54" s="222"/>
      <c r="V54" s="603" t="s">
        <v>91</v>
      </c>
      <c r="W54" s="604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200" t="s">
        <v>91</v>
      </c>
      <c r="I55" s="201"/>
      <c r="J55" s="202"/>
      <c r="K55" s="400"/>
      <c r="L55" s="401"/>
      <c r="M55" s="402"/>
      <c r="N55" s="400"/>
      <c r="O55" s="401"/>
      <c r="P55" s="402"/>
      <c r="Q55" s="400"/>
      <c r="R55" s="401"/>
      <c r="S55" s="402"/>
      <c r="T55" s="123" t="s">
        <v>91</v>
      </c>
      <c r="U55" s="124"/>
      <c r="V55" s="403" t="s">
        <v>91</v>
      </c>
      <c r="W55" s="73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223" t="s">
        <v>91</v>
      </c>
      <c r="I56" s="224"/>
      <c r="J56" s="225"/>
      <c r="K56" s="734"/>
      <c r="L56" s="735"/>
      <c r="M56" s="736"/>
      <c r="N56" s="734"/>
      <c r="O56" s="735"/>
      <c r="P56" s="736"/>
      <c r="Q56" s="734"/>
      <c r="R56" s="735"/>
      <c r="S56" s="736"/>
      <c r="T56" s="221" t="s">
        <v>91</v>
      </c>
      <c r="U56" s="222"/>
      <c r="V56" s="603" t="s">
        <v>91</v>
      </c>
      <c r="W56" s="604"/>
      <c r="X56" s="582"/>
      <c r="Y56" s="582"/>
      <c r="Z56" s="583"/>
    </row>
    <row r="57" spans="1:26" s="30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200" t="s">
        <v>91</v>
      </c>
      <c r="I57" s="201"/>
      <c r="J57" s="202"/>
      <c r="K57" s="400"/>
      <c r="L57" s="401"/>
      <c r="M57" s="402"/>
      <c r="N57" s="400"/>
      <c r="O57" s="401"/>
      <c r="P57" s="402"/>
      <c r="Q57" s="400"/>
      <c r="R57" s="401"/>
      <c r="S57" s="402"/>
      <c r="T57" s="123" t="s">
        <v>91</v>
      </c>
      <c r="U57" s="124"/>
      <c r="V57" s="403" t="s">
        <v>91</v>
      </c>
      <c r="W57" s="73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223" t="s">
        <v>91</v>
      </c>
      <c r="I58" s="224"/>
      <c r="J58" s="225"/>
      <c r="K58" s="734"/>
      <c r="L58" s="735"/>
      <c r="M58" s="736"/>
      <c r="N58" s="734"/>
      <c r="O58" s="735"/>
      <c r="P58" s="736"/>
      <c r="Q58" s="734"/>
      <c r="R58" s="735"/>
      <c r="S58" s="736"/>
      <c r="T58" s="221" t="s">
        <v>91</v>
      </c>
      <c r="U58" s="222"/>
      <c r="V58" s="604" t="s">
        <v>91</v>
      </c>
      <c r="W58" s="650"/>
      <c r="X58" s="582"/>
      <c r="Y58" s="582"/>
      <c r="Z58" s="583"/>
    </row>
    <row r="59" spans="1:26" s="8" customFormat="1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676" t="s">
        <v>91</v>
      </c>
      <c r="I59" s="260"/>
      <c r="J59" s="677"/>
      <c r="K59" s="268"/>
      <c r="L59" s="269"/>
      <c r="M59" s="270"/>
      <c r="N59" s="268"/>
      <c r="O59" s="269"/>
      <c r="P59" s="270"/>
      <c r="Q59" s="268"/>
      <c r="R59" s="269"/>
      <c r="S59" s="270"/>
      <c r="T59" s="272" t="s">
        <v>91</v>
      </c>
      <c r="U59" s="273"/>
      <c r="V59" s="274" t="s">
        <v>91</v>
      </c>
      <c r="W59" s="195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678" t="s">
        <v>91</v>
      </c>
      <c r="I60" s="678"/>
      <c r="J60" s="679"/>
      <c r="K60" s="276"/>
      <c r="L60" s="276"/>
      <c r="M60" s="277"/>
      <c r="N60" s="276"/>
      <c r="O60" s="276"/>
      <c r="P60" s="277"/>
      <c r="Q60" s="276"/>
      <c r="R60" s="276"/>
      <c r="S60" s="277"/>
      <c r="T60" s="279" t="s">
        <v>91</v>
      </c>
      <c r="U60" s="280"/>
      <c r="V60" s="281" t="s">
        <v>91</v>
      </c>
      <c r="W60" s="73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72" t="s">
        <v>91</v>
      </c>
      <c r="I61" s="672"/>
      <c r="J61" s="673"/>
      <c r="K61" s="616"/>
      <c r="L61" s="616"/>
      <c r="M61" s="617"/>
      <c r="N61" s="616"/>
      <c r="O61" s="616"/>
      <c r="P61" s="617"/>
      <c r="Q61" s="616"/>
      <c r="R61" s="616"/>
      <c r="S61" s="617"/>
      <c r="T61" s="737" t="s">
        <v>91</v>
      </c>
      <c r="U61" s="738"/>
      <c r="V61" s="731" t="s">
        <v>91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71" t="s">
        <v>91</v>
      </c>
      <c r="I62" s="672"/>
      <c r="J62" s="673"/>
      <c r="K62" s="615"/>
      <c r="L62" s="616"/>
      <c r="M62" s="617"/>
      <c r="N62" s="615"/>
      <c r="O62" s="616"/>
      <c r="P62" s="617"/>
      <c r="Q62" s="615"/>
      <c r="R62" s="616"/>
      <c r="S62" s="617"/>
      <c r="T62" s="737" t="s">
        <v>91</v>
      </c>
      <c r="U62" s="738"/>
      <c r="V62" s="731" t="s">
        <v>91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71" t="s">
        <v>91</v>
      </c>
      <c r="I63" s="672"/>
      <c r="J63" s="673"/>
      <c r="K63" s="615"/>
      <c r="L63" s="616"/>
      <c r="M63" s="617"/>
      <c r="N63" s="615"/>
      <c r="O63" s="616"/>
      <c r="P63" s="617"/>
      <c r="Q63" s="615"/>
      <c r="R63" s="616"/>
      <c r="S63" s="617"/>
      <c r="T63" s="737" t="s">
        <v>91</v>
      </c>
      <c r="U63" s="738"/>
      <c r="V63" s="739" t="s">
        <v>91</v>
      </c>
      <c r="W63" s="740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72" t="s">
        <v>91</v>
      </c>
      <c r="I64" s="672"/>
      <c r="J64" s="673"/>
      <c r="K64" s="616"/>
      <c r="L64" s="616"/>
      <c r="M64" s="617"/>
      <c r="N64" s="616"/>
      <c r="O64" s="616"/>
      <c r="P64" s="617"/>
      <c r="Q64" s="616"/>
      <c r="R64" s="616"/>
      <c r="S64" s="617"/>
      <c r="T64" s="737" t="s">
        <v>91</v>
      </c>
      <c r="U64" s="738"/>
      <c r="V64" s="731" t="s">
        <v>91</v>
      </c>
      <c r="W64" s="604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80" t="s">
        <v>91</v>
      </c>
      <c r="I65" s="680"/>
      <c r="J65" s="681"/>
      <c r="K65" s="633"/>
      <c r="L65" s="633"/>
      <c r="M65" s="634"/>
      <c r="N65" s="633"/>
      <c r="O65" s="633"/>
      <c r="P65" s="634"/>
      <c r="Q65" s="633"/>
      <c r="R65" s="633"/>
      <c r="S65" s="634"/>
      <c r="T65" s="279" t="s">
        <v>91</v>
      </c>
      <c r="U65" s="280"/>
      <c r="V65" s="743" t="s">
        <v>91</v>
      </c>
      <c r="W65" s="744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57" t="s">
        <v>91</v>
      </c>
      <c r="I66" s="257"/>
      <c r="J66" s="682"/>
      <c r="K66" s="286"/>
      <c r="L66" s="286"/>
      <c r="M66" s="287"/>
      <c r="N66" s="286"/>
      <c r="O66" s="286"/>
      <c r="P66" s="287"/>
      <c r="Q66" s="286"/>
      <c r="R66" s="286"/>
      <c r="S66" s="287"/>
      <c r="T66" s="737" t="s">
        <v>91</v>
      </c>
      <c r="U66" s="738"/>
      <c r="V66" s="745" t="s">
        <v>91</v>
      </c>
      <c r="W66" s="746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683" t="s">
        <v>91</v>
      </c>
      <c r="I67" s="257"/>
      <c r="J67" s="682"/>
      <c r="K67" s="285"/>
      <c r="L67" s="286"/>
      <c r="M67" s="287"/>
      <c r="N67" s="285"/>
      <c r="O67" s="286"/>
      <c r="P67" s="287"/>
      <c r="Q67" s="285"/>
      <c r="R67" s="286"/>
      <c r="S67" s="287"/>
      <c r="T67" s="737" t="s">
        <v>91</v>
      </c>
      <c r="U67" s="738"/>
      <c r="V67" s="747" t="s">
        <v>91</v>
      </c>
      <c r="W67" s="748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SUM(T31)</f>
        <v>100</v>
      </c>
      <c r="U68" s="243"/>
      <c r="V68" s="244">
        <f>V31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s="25" customFormat="1" ht="72" customHeight="1">
      <c r="A94" s="23" t="str">
        <f>IF(B94&lt;&gt;"","3.1","")</f>
        <v/>
      </c>
      <c r="B94" s="411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2"/>
      <c r="R94" s="413"/>
      <c r="S94" s="413"/>
      <c r="T94" s="413"/>
      <c r="U94" s="413"/>
      <c r="V94" s="413"/>
      <c r="W94" s="413"/>
      <c r="X94" s="414"/>
      <c r="Y94" s="410"/>
      <c r="Z94" s="410"/>
    </row>
    <row r="95" spans="1:26" s="25" customFormat="1" ht="72" customHeight="1">
      <c r="A95" s="23" t="str">
        <f>IF(B95&lt;&gt;"","3.2","")</f>
        <v/>
      </c>
      <c r="B95" s="411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2"/>
      <c r="R95" s="413"/>
      <c r="S95" s="413"/>
      <c r="T95" s="413"/>
      <c r="U95" s="413"/>
      <c r="V95" s="413"/>
      <c r="W95" s="413"/>
      <c r="X95" s="414"/>
      <c r="Y95" s="410"/>
      <c r="Z95" s="410"/>
    </row>
    <row r="96" spans="1:26" s="25" customFormat="1" ht="72" customHeight="1">
      <c r="A96" s="23" t="str">
        <f>IF(B96&lt;&gt;"","3.3","")</f>
        <v/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2"/>
      <c r="R96" s="413"/>
      <c r="S96" s="413"/>
      <c r="T96" s="413"/>
      <c r="U96" s="413"/>
      <c r="V96" s="413"/>
      <c r="W96" s="413"/>
      <c r="X96" s="414"/>
      <c r="Y96" s="410"/>
      <c r="Z96" s="410"/>
    </row>
    <row r="97" spans="1:26" s="25" customFormat="1" ht="72" customHeight="1">
      <c r="A97" s="23" t="str">
        <f>IF(B97&lt;&gt;"","3.4","")</f>
        <v/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2"/>
      <c r="R97" s="413"/>
      <c r="S97" s="413"/>
      <c r="T97" s="413"/>
      <c r="U97" s="413"/>
      <c r="V97" s="413"/>
      <c r="W97" s="413"/>
      <c r="X97" s="414"/>
      <c r="Y97" s="410"/>
      <c r="Z97" s="410"/>
    </row>
    <row r="98" spans="1:26" s="25" customFormat="1" ht="72" customHeight="1">
      <c r="A98" s="23" t="str">
        <f>IF(B98&lt;&gt;"","3.5","")</f>
        <v/>
      </c>
      <c r="B98" s="412"/>
      <c r="C98" s="413"/>
      <c r="D98" s="413"/>
      <c r="E98" s="413"/>
      <c r="F98" s="413"/>
      <c r="G98" s="414"/>
      <c r="H98" s="412"/>
      <c r="I98" s="413"/>
      <c r="J98" s="413"/>
      <c r="K98" s="413"/>
      <c r="L98" s="413"/>
      <c r="M98" s="413"/>
      <c r="N98" s="413"/>
      <c r="O98" s="413"/>
      <c r="P98" s="414"/>
      <c r="Q98" s="412"/>
      <c r="R98" s="413"/>
      <c r="S98" s="413"/>
      <c r="T98" s="413"/>
      <c r="U98" s="413"/>
      <c r="V98" s="413"/>
      <c r="W98" s="413"/>
      <c r="X98" s="414"/>
      <c r="Y98" s="415"/>
      <c r="Z98" s="416"/>
    </row>
    <row r="99" spans="1:26" s="25" customFormat="1" ht="72" customHeight="1">
      <c r="A99" s="23" t="str">
        <f>IF(B99&lt;&gt;"","3.6","")</f>
        <v/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2"/>
      <c r="R99" s="413"/>
      <c r="S99" s="413"/>
      <c r="T99" s="413"/>
      <c r="U99" s="413"/>
      <c r="V99" s="413"/>
      <c r="W99" s="413"/>
      <c r="X99" s="414"/>
      <c r="Y99" s="410"/>
      <c r="Z99" s="410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41" name="ช่วง1_2_1"/>
  </protectedRanges>
  <mergeCells count="467">
    <mergeCell ref="A38:A39"/>
    <mergeCell ref="A33:A36"/>
    <mergeCell ref="M77:X77"/>
    <mergeCell ref="F153:J153"/>
    <mergeCell ref="F154:J154"/>
    <mergeCell ref="R154:W154"/>
    <mergeCell ref="F155:J155"/>
    <mergeCell ref="F151:J151"/>
    <mergeCell ref="R151:W151"/>
    <mergeCell ref="F152:J152"/>
    <mergeCell ref="R152:W152"/>
    <mergeCell ref="Q153:X153"/>
    <mergeCell ref="K67:M67"/>
    <mergeCell ref="N67:P67"/>
    <mergeCell ref="Q67:S67"/>
    <mergeCell ref="T67:U67"/>
    <mergeCell ref="V67:W67"/>
    <mergeCell ref="T68:U68"/>
    <mergeCell ref="V68:W68"/>
    <mergeCell ref="B76:L76"/>
    <mergeCell ref="M76:X76"/>
    <mergeCell ref="X31:Z67"/>
    <mergeCell ref="A68:S68"/>
    <mergeCell ref="X68:Z68"/>
    <mergeCell ref="A69:Z69"/>
    <mergeCell ref="B71:L71"/>
    <mergeCell ref="M71:X71"/>
    <mergeCell ref="Y71:Z71"/>
    <mergeCell ref="A72:Z72"/>
    <mergeCell ref="B33:G33"/>
    <mergeCell ref="B31:G31"/>
    <mergeCell ref="B32:G32"/>
    <mergeCell ref="A66:A67"/>
    <mergeCell ref="A61:A64"/>
    <mergeCell ref="A51:A52"/>
    <mergeCell ref="A46:A49"/>
    <mergeCell ref="B58:G58"/>
    <mergeCell ref="H58:J58"/>
    <mergeCell ref="K58:M58"/>
    <mergeCell ref="N58:P58"/>
    <mergeCell ref="Q58:S58"/>
    <mergeCell ref="T58:U58"/>
    <mergeCell ref="V58:W58"/>
    <mergeCell ref="B57:G57"/>
    <mergeCell ref="H57:J57"/>
    <mergeCell ref="K57:M57"/>
    <mergeCell ref="N57:P57"/>
    <mergeCell ref="Q57:S57"/>
    <mergeCell ref="B147:H148"/>
    <mergeCell ref="J147:Q148"/>
    <mergeCell ref="S147:Y148"/>
    <mergeCell ref="H64:J64"/>
    <mergeCell ref="K64:M64"/>
    <mergeCell ref="N64:P64"/>
    <mergeCell ref="Q64:S64"/>
    <mergeCell ref="T64:U64"/>
    <mergeCell ref="V64:W64"/>
    <mergeCell ref="H65:J65"/>
    <mergeCell ref="K65:M65"/>
    <mergeCell ref="N65:P65"/>
    <mergeCell ref="Q65:S65"/>
    <mergeCell ref="T65:U65"/>
    <mergeCell ref="V65:W65"/>
    <mergeCell ref="B66:G66"/>
    <mergeCell ref="H66:J66"/>
    <mergeCell ref="K66:M66"/>
    <mergeCell ref="N66:P66"/>
    <mergeCell ref="Q66:S66"/>
    <mergeCell ref="T66:U66"/>
    <mergeCell ref="V66:W66"/>
    <mergeCell ref="B67:G67"/>
    <mergeCell ref="H67:J67"/>
    <mergeCell ref="Y89:Z89"/>
    <mergeCell ref="B89:L89"/>
    <mergeCell ref="M89:X89"/>
    <mergeCell ref="J124:Q133"/>
    <mergeCell ref="S124:Y133"/>
    <mergeCell ref="B134:H135"/>
    <mergeCell ref="J134:Q135"/>
    <mergeCell ref="S134:Y135"/>
    <mergeCell ref="B137:H146"/>
    <mergeCell ref="J137:Q146"/>
    <mergeCell ref="S137:Y146"/>
    <mergeCell ref="Y97:Z97"/>
    <mergeCell ref="B98:G98"/>
    <mergeCell ref="H98:P98"/>
    <mergeCell ref="Q98:X98"/>
    <mergeCell ref="Y98:Z98"/>
    <mergeCell ref="B99:G99"/>
    <mergeCell ref="H99:P99"/>
    <mergeCell ref="Q99:X99"/>
    <mergeCell ref="Y99:Z99"/>
    <mergeCell ref="B111:H120"/>
    <mergeCell ref="J111:Q120"/>
    <mergeCell ref="S111:Y120"/>
    <mergeCell ref="B121:H122"/>
    <mergeCell ref="A84:Z84"/>
    <mergeCell ref="Y87:Z87"/>
    <mergeCell ref="Y88:Z88"/>
    <mergeCell ref="B87:L87"/>
    <mergeCell ref="M87:X87"/>
    <mergeCell ref="B88:L88"/>
    <mergeCell ref="M88:X88"/>
    <mergeCell ref="B81:L81"/>
    <mergeCell ref="M81:X81"/>
    <mergeCell ref="Y81:Z81"/>
    <mergeCell ref="Y85:Z85"/>
    <mergeCell ref="B85:L85"/>
    <mergeCell ref="M85:X85"/>
    <mergeCell ref="B86:L86"/>
    <mergeCell ref="M86:X86"/>
    <mergeCell ref="Y86:Z86"/>
    <mergeCell ref="B82:L82"/>
    <mergeCell ref="M82:X82"/>
    <mergeCell ref="Y82:Z82"/>
    <mergeCell ref="B83:L83"/>
    <mergeCell ref="M83:X83"/>
    <mergeCell ref="Y83:Z83"/>
    <mergeCell ref="B80:L80"/>
    <mergeCell ref="M80:X80"/>
    <mergeCell ref="Y80:Z80"/>
    <mergeCell ref="B77:L77"/>
    <mergeCell ref="Y77:Z77"/>
    <mergeCell ref="B79:L79"/>
    <mergeCell ref="Y79:Z79"/>
    <mergeCell ref="B73:L73"/>
    <mergeCell ref="M73:X73"/>
    <mergeCell ref="Y73:Z73"/>
    <mergeCell ref="B75:L75"/>
    <mergeCell ref="M75:X75"/>
    <mergeCell ref="Y75:Z75"/>
    <mergeCell ref="A78:Z78"/>
    <mergeCell ref="M79:X79"/>
    <mergeCell ref="Y76:Z76"/>
    <mergeCell ref="B74:L74"/>
    <mergeCell ref="M74:X74"/>
    <mergeCell ref="Y74:Z74"/>
    <mergeCell ref="T55:U55"/>
    <mergeCell ref="V55:W55"/>
    <mergeCell ref="H61:J61"/>
    <mergeCell ref="K61:M61"/>
    <mergeCell ref="N61:P61"/>
    <mergeCell ref="Q61:S61"/>
    <mergeCell ref="T61:U61"/>
    <mergeCell ref="T57:U57"/>
    <mergeCell ref="V57:W57"/>
    <mergeCell ref="H59:J59"/>
    <mergeCell ref="K59:M59"/>
    <mergeCell ref="N59:P59"/>
    <mergeCell ref="Q59:S59"/>
    <mergeCell ref="T59:U59"/>
    <mergeCell ref="V59:W59"/>
    <mergeCell ref="T60:U60"/>
    <mergeCell ref="V60:W60"/>
    <mergeCell ref="N55:P55"/>
    <mergeCell ref="Q55:S55"/>
    <mergeCell ref="H60:J60"/>
    <mergeCell ref="K60:M60"/>
    <mergeCell ref="N60:P60"/>
    <mergeCell ref="Q60:S60"/>
    <mergeCell ref="B52:G52"/>
    <mergeCell ref="H52:J52"/>
    <mergeCell ref="K52:M52"/>
    <mergeCell ref="N52:P52"/>
    <mergeCell ref="Q52:S52"/>
    <mergeCell ref="T52:U52"/>
    <mergeCell ref="V52:W52"/>
    <mergeCell ref="B53:G53"/>
    <mergeCell ref="H53:J53"/>
    <mergeCell ref="K53:M53"/>
    <mergeCell ref="N53:P53"/>
    <mergeCell ref="Q53:S53"/>
    <mergeCell ref="T53:U53"/>
    <mergeCell ref="V53:W53"/>
    <mergeCell ref="B51:G51"/>
    <mergeCell ref="H51:J51"/>
    <mergeCell ref="K51:M51"/>
    <mergeCell ref="N51:P51"/>
    <mergeCell ref="Q51:S51"/>
    <mergeCell ref="T51:U51"/>
    <mergeCell ref="V51:W51"/>
    <mergeCell ref="B49:G49"/>
    <mergeCell ref="H49:J49"/>
    <mergeCell ref="K49:M49"/>
    <mergeCell ref="N49:P49"/>
    <mergeCell ref="Q49:S49"/>
    <mergeCell ref="T49:U49"/>
    <mergeCell ref="V49:W49"/>
    <mergeCell ref="B50:G50"/>
    <mergeCell ref="H50:J50"/>
    <mergeCell ref="K50:M50"/>
    <mergeCell ref="N50:P50"/>
    <mergeCell ref="Q50:S50"/>
    <mergeCell ref="T50:U50"/>
    <mergeCell ref="V50:W50"/>
    <mergeCell ref="V46:W46"/>
    <mergeCell ref="B47:G47"/>
    <mergeCell ref="H47:J47"/>
    <mergeCell ref="K47:M47"/>
    <mergeCell ref="N47:P47"/>
    <mergeCell ref="Q47:S47"/>
    <mergeCell ref="T47:U47"/>
    <mergeCell ref="V47:W47"/>
    <mergeCell ref="B48:G48"/>
    <mergeCell ref="H48:J48"/>
    <mergeCell ref="K48:M48"/>
    <mergeCell ref="N48:P48"/>
    <mergeCell ref="Q48:S48"/>
    <mergeCell ref="T48:U48"/>
    <mergeCell ref="V48:W48"/>
    <mergeCell ref="B46:G46"/>
    <mergeCell ref="H46:J46"/>
    <mergeCell ref="K46:M46"/>
    <mergeCell ref="N46:P46"/>
    <mergeCell ref="Q46:S46"/>
    <mergeCell ref="T46:U46"/>
    <mergeCell ref="B42:G42"/>
    <mergeCell ref="H42:J42"/>
    <mergeCell ref="K42:M42"/>
    <mergeCell ref="N42:P42"/>
    <mergeCell ref="Q42:S42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H31:J31"/>
    <mergeCell ref="K31:M31"/>
    <mergeCell ref="N31:P31"/>
    <mergeCell ref="Q31:S31"/>
    <mergeCell ref="T31:U31"/>
    <mergeCell ref="T33:U33"/>
    <mergeCell ref="V33:W33"/>
    <mergeCell ref="T34:U34"/>
    <mergeCell ref="V34:W34"/>
    <mergeCell ref="V32:W32"/>
    <mergeCell ref="H33:J33"/>
    <mergeCell ref="K33:M33"/>
    <mergeCell ref="N33:P33"/>
    <mergeCell ref="Q33:S33"/>
    <mergeCell ref="V31:W31"/>
    <mergeCell ref="H32:J32"/>
    <mergeCell ref="K32:M32"/>
    <mergeCell ref="N32:P32"/>
    <mergeCell ref="Q32:S32"/>
    <mergeCell ref="T32:U32"/>
    <mergeCell ref="J121:Q122"/>
    <mergeCell ref="S121:Y122"/>
    <mergeCell ref="B124:H133"/>
    <mergeCell ref="K21:M21"/>
    <mergeCell ref="N21:P21"/>
    <mergeCell ref="Q21:R21"/>
    <mergeCell ref="B22:J22"/>
    <mergeCell ref="Q22:R22"/>
    <mergeCell ref="K22:M22"/>
    <mergeCell ref="N22:P22"/>
    <mergeCell ref="B34:G34"/>
    <mergeCell ref="H34:J34"/>
    <mergeCell ref="K34:M34"/>
    <mergeCell ref="N34:P34"/>
    <mergeCell ref="Q34:S34"/>
    <mergeCell ref="B35:G35"/>
    <mergeCell ref="H35:J35"/>
    <mergeCell ref="K35:M35"/>
    <mergeCell ref="N35:P35"/>
    <mergeCell ref="Q35:S35"/>
    <mergeCell ref="B65:G65"/>
    <mergeCell ref="B63:G63"/>
    <mergeCell ref="B61:G61"/>
    <mergeCell ref="B62:G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B64:G64"/>
    <mergeCell ref="V61:W61"/>
    <mergeCell ref="H62:J62"/>
    <mergeCell ref="K62:M62"/>
    <mergeCell ref="N62:P62"/>
    <mergeCell ref="B59:G59"/>
    <mergeCell ref="B60:G60"/>
    <mergeCell ref="B54:G54"/>
    <mergeCell ref="H54:J54"/>
    <mergeCell ref="K54:M54"/>
    <mergeCell ref="N54:P54"/>
    <mergeCell ref="Q54:S54"/>
    <mergeCell ref="T54:U54"/>
    <mergeCell ref="V54:W54"/>
    <mergeCell ref="B55:G55"/>
    <mergeCell ref="H55:J55"/>
    <mergeCell ref="K55:M55"/>
    <mergeCell ref="B56:G56"/>
    <mergeCell ref="H56:J56"/>
    <mergeCell ref="K56:M56"/>
    <mergeCell ref="N56:P56"/>
    <mergeCell ref="Q56:S56"/>
    <mergeCell ref="T56:U56"/>
    <mergeCell ref="V56:W56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T35:U35"/>
    <mergeCell ref="V35:W35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  <mergeCell ref="B36:G36"/>
    <mergeCell ref="H36:J36"/>
    <mergeCell ref="K36:M36"/>
    <mergeCell ref="N36:P36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15:P15"/>
    <mergeCell ref="Q15:R15"/>
    <mergeCell ref="A26:P26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Q26:R26"/>
    <mergeCell ref="Q25:R25"/>
    <mergeCell ref="Q24:R24"/>
    <mergeCell ref="Q23:R23"/>
    <mergeCell ref="S12:U25"/>
    <mergeCell ref="V12:X25"/>
    <mergeCell ref="Y12:Z25"/>
    <mergeCell ref="S26:U26"/>
    <mergeCell ref="V26:X26"/>
    <mergeCell ref="Y26:Z26"/>
    <mergeCell ref="Q14:R14"/>
    <mergeCell ref="A27:Z27"/>
    <mergeCell ref="B30:G30"/>
    <mergeCell ref="H30:J30"/>
    <mergeCell ref="K30:M30"/>
    <mergeCell ref="N30:P30"/>
    <mergeCell ref="Q30:S30"/>
    <mergeCell ref="T30:U30"/>
    <mergeCell ref="V30:W30"/>
    <mergeCell ref="X30:Z30"/>
    <mergeCell ref="B93:G93"/>
    <mergeCell ref="H93:P93"/>
    <mergeCell ref="Q93:X93"/>
    <mergeCell ref="Y93:Z93"/>
    <mergeCell ref="B94:G94"/>
    <mergeCell ref="H94:P94"/>
    <mergeCell ref="Q94:X94"/>
    <mergeCell ref="Y94:Z94"/>
    <mergeCell ref="B103:Y107"/>
    <mergeCell ref="B95:G95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</mergeCells>
  <dataValidations count="8"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whole" operator="greaterThanOrEqual" allowBlank="1" showInputMessage="1" showErrorMessage="1" error="กรุณากรอกข้อมูลเป็นตัวเลข" sqref="K31:S31 L33:P33 R33:S33 Q33:Q41 O35:P35 N34:N41 K33:K41 L35:M35 R35:S35">
      <formula1>0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Z155"/>
  <sheetViews>
    <sheetView view="pageBreakPreview" zoomScaleSheetLayoutView="100" workbookViewId="0" topLeftCell="A55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2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104"/>
      <c r="L12" s="104"/>
      <c r="M12" s="104"/>
      <c r="N12" s="104"/>
      <c r="O12" s="104"/>
      <c r="P12" s="104"/>
      <c r="Q12" s="105">
        <f>V31/T31*100</f>
        <v>0</v>
      </c>
      <c r="R12" s="105"/>
      <c r="S12" s="321">
        <v>674200</v>
      </c>
      <c r="T12" s="322"/>
      <c r="U12" s="323"/>
      <c r="V12" s="330"/>
      <c r="W12" s="331"/>
      <c r="X12" s="332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113" t="s">
        <v>91</v>
      </c>
      <c r="L13" s="113"/>
      <c r="M13" s="113"/>
      <c r="N13" s="114" t="s">
        <v>91</v>
      </c>
      <c r="O13" s="114"/>
      <c r="P13" s="114"/>
      <c r="Q13" s="77" t="s">
        <v>91</v>
      </c>
      <c r="R13" s="77"/>
      <c r="S13" s="324"/>
      <c r="T13" s="325"/>
      <c r="U13" s="326"/>
      <c r="V13" s="333"/>
      <c r="W13" s="334"/>
      <c r="X13" s="335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113">
        <v>1</v>
      </c>
      <c r="L14" s="113"/>
      <c r="M14" s="113"/>
      <c r="N14" s="114">
        <f>Q38</f>
        <v>0</v>
      </c>
      <c r="O14" s="114"/>
      <c r="P14" s="114"/>
      <c r="Q14" s="77">
        <f>V37/T37*100</f>
        <v>0</v>
      </c>
      <c r="R14" s="77"/>
      <c r="S14" s="324"/>
      <c r="T14" s="325"/>
      <c r="U14" s="326"/>
      <c r="V14" s="333"/>
      <c r="W14" s="334"/>
      <c r="X14" s="335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113" t="s">
        <v>91</v>
      </c>
      <c r="L15" s="113"/>
      <c r="M15" s="113"/>
      <c r="N15" s="114" t="s">
        <v>91</v>
      </c>
      <c r="O15" s="114"/>
      <c r="P15" s="114"/>
      <c r="Q15" s="77" t="s">
        <v>91</v>
      </c>
      <c r="R15" s="77"/>
      <c r="S15" s="324"/>
      <c r="T15" s="325"/>
      <c r="U15" s="326"/>
      <c r="V15" s="333"/>
      <c r="W15" s="334"/>
      <c r="X15" s="335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119">
        <v>100</v>
      </c>
      <c r="L16" s="120"/>
      <c r="M16" s="121"/>
      <c r="N16" s="82">
        <f>Q43</f>
        <v>0</v>
      </c>
      <c r="O16" s="83"/>
      <c r="P16" s="84"/>
      <c r="Q16" s="77">
        <f>V42/T42*100</f>
        <v>0</v>
      </c>
      <c r="R16" s="77"/>
      <c r="S16" s="324"/>
      <c r="T16" s="325"/>
      <c r="U16" s="326"/>
      <c r="V16" s="333"/>
      <c r="W16" s="334"/>
      <c r="X16" s="335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208">
        <v>100</v>
      </c>
      <c r="L17" s="209"/>
      <c r="M17" s="210"/>
      <c r="N17" s="183"/>
      <c r="O17" s="206"/>
      <c r="P17" s="207"/>
      <c r="Q17" s="122">
        <f>V44/T44*100</f>
        <v>0</v>
      </c>
      <c r="R17" s="122"/>
      <c r="S17" s="324"/>
      <c r="T17" s="325"/>
      <c r="U17" s="326"/>
      <c r="V17" s="333"/>
      <c r="W17" s="334"/>
      <c r="X17" s="335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119">
        <v>100</v>
      </c>
      <c r="L18" s="120"/>
      <c r="M18" s="121"/>
      <c r="N18" s="82">
        <f>Q49</f>
        <v>0</v>
      </c>
      <c r="O18" s="83"/>
      <c r="P18" s="84"/>
      <c r="Q18" s="77">
        <f>V45/T45*100</f>
        <v>0</v>
      </c>
      <c r="R18" s="77"/>
      <c r="S18" s="324"/>
      <c r="T18" s="325"/>
      <c r="U18" s="326"/>
      <c r="V18" s="333"/>
      <c r="W18" s="334"/>
      <c r="X18" s="335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119">
        <v>7</v>
      </c>
      <c r="L19" s="120"/>
      <c r="M19" s="121"/>
      <c r="N19" s="82">
        <f>Q51</f>
        <v>0</v>
      </c>
      <c r="O19" s="83"/>
      <c r="P19" s="84"/>
      <c r="Q19" s="77">
        <f>V50/T50*100</f>
        <v>0</v>
      </c>
      <c r="R19" s="77"/>
      <c r="S19" s="324"/>
      <c r="T19" s="325"/>
      <c r="U19" s="326"/>
      <c r="V19" s="333"/>
      <c r="W19" s="334"/>
      <c r="X19" s="335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119">
        <v>100</v>
      </c>
      <c r="L20" s="120"/>
      <c r="M20" s="121"/>
      <c r="N20" s="82">
        <f>Q54</f>
        <v>0</v>
      </c>
      <c r="O20" s="83"/>
      <c r="P20" s="84"/>
      <c r="Q20" s="77">
        <f>V53/T53*100</f>
        <v>0</v>
      </c>
      <c r="R20" s="77"/>
      <c r="S20" s="324"/>
      <c r="T20" s="325"/>
      <c r="U20" s="326"/>
      <c r="V20" s="333"/>
      <c r="W20" s="334"/>
      <c r="X20" s="335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119">
        <v>80</v>
      </c>
      <c r="L21" s="120"/>
      <c r="M21" s="121"/>
      <c r="N21" s="82">
        <f>Q56</f>
        <v>0</v>
      </c>
      <c r="O21" s="83"/>
      <c r="P21" s="84"/>
      <c r="Q21" s="77">
        <f>V55/T55*100</f>
        <v>0</v>
      </c>
      <c r="R21" s="77"/>
      <c r="S21" s="324"/>
      <c r="T21" s="325"/>
      <c r="U21" s="326"/>
      <c r="V21" s="333"/>
      <c r="W21" s="334"/>
      <c r="X21" s="335"/>
      <c r="Y21" s="341"/>
      <c r="Z21" s="342"/>
    </row>
    <row r="22" spans="1:26" ht="24" customHeight="1">
      <c r="A22" s="38">
        <v>2.5</v>
      </c>
      <c r="B22" s="115" t="s">
        <v>79</v>
      </c>
      <c r="C22" s="116"/>
      <c r="D22" s="116"/>
      <c r="E22" s="116"/>
      <c r="F22" s="116"/>
      <c r="G22" s="116"/>
      <c r="H22" s="116"/>
      <c r="I22" s="116"/>
      <c r="J22" s="116"/>
      <c r="K22" s="117">
        <v>500</v>
      </c>
      <c r="L22" s="117"/>
      <c r="M22" s="117"/>
      <c r="N22" s="114">
        <f>Q58</f>
        <v>0</v>
      </c>
      <c r="O22" s="114"/>
      <c r="P22" s="114"/>
      <c r="Q22" s="77">
        <f>V57/T57*100</f>
        <v>0</v>
      </c>
      <c r="R22" s="77"/>
      <c r="S22" s="324"/>
      <c r="T22" s="325"/>
      <c r="U22" s="326"/>
      <c r="V22" s="333"/>
      <c r="W22" s="334"/>
      <c r="X22" s="335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 t="s">
        <v>91</v>
      </c>
      <c r="L23" s="260"/>
      <c r="M23" s="261"/>
      <c r="N23" s="265"/>
      <c r="O23" s="266"/>
      <c r="P23" s="267"/>
      <c r="Q23" s="250" t="s">
        <v>91</v>
      </c>
      <c r="R23" s="195"/>
      <c r="S23" s="324"/>
      <c r="T23" s="325"/>
      <c r="U23" s="326"/>
      <c r="V23" s="333"/>
      <c r="W23" s="334"/>
      <c r="X23" s="335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256" t="s">
        <v>91</v>
      </c>
      <c r="L24" s="257"/>
      <c r="M24" s="258"/>
      <c r="N24" s="262" t="s">
        <v>91</v>
      </c>
      <c r="O24" s="263"/>
      <c r="P24" s="264"/>
      <c r="Q24" s="249" t="s">
        <v>91</v>
      </c>
      <c r="R24" s="76"/>
      <c r="S24" s="324"/>
      <c r="T24" s="325"/>
      <c r="U24" s="326"/>
      <c r="V24" s="333"/>
      <c r="W24" s="334"/>
      <c r="X24" s="335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256" t="s">
        <v>91</v>
      </c>
      <c r="L25" s="257"/>
      <c r="M25" s="258"/>
      <c r="N25" s="262" t="s">
        <v>91</v>
      </c>
      <c r="O25" s="263"/>
      <c r="P25" s="264"/>
      <c r="Q25" s="249" t="s">
        <v>91</v>
      </c>
      <c r="R25" s="76"/>
      <c r="S25" s="327"/>
      <c r="T25" s="328"/>
      <c r="U25" s="329"/>
      <c r="V25" s="336"/>
      <c r="W25" s="337"/>
      <c r="X25" s="338"/>
      <c r="Y25" s="343"/>
      <c r="Z25" s="344"/>
    </row>
    <row r="26" spans="1:26" ht="24" customHeight="1">
      <c r="A26" s="106" t="s">
        <v>17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9">
        <f>V68</f>
        <v>0</v>
      </c>
      <c r="R26" s="109"/>
      <c r="S26" s="110">
        <f>SUM(S12)</f>
        <v>674200</v>
      </c>
      <c r="T26" s="110"/>
      <c r="U26" s="110"/>
      <c r="V26" s="110">
        <f>SUM(V12)</f>
        <v>0</v>
      </c>
      <c r="W26" s="110"/>
      <c r="X26" s="110"/>
      <c r="Y26" s="131">
        <f>SUM(Y12)</f>
        <v>0</v>
      </c>
      <c r="Z26" s="13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13" ht="24" customHeight="1">
      <c r="A28" s="36" t="s">
        <v>112</v>
      </c>
      <c r="H28" s="13"/>
      <c r="I28" s="14"/>
      <c r="J28" s="14"/>
      <c r="K28" s="14"/>
      <c r="L28" s="14"/>
      <c r="M28" s="14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21" customFormat="1" ht="42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217" t="s">
        <v>91</v>
      </c>
      <c r="I31" s="217"/>
      <c r="J31" s="217"/>
      <c r="K31" s="182"/>
      <c r="L31" s="182"/>
      <c r="M31" s="182"/>
      <c r="N31" s="182"/>
      <c r="O31" s="182"/>
      <c r="P31" s="182"/>
      <c r="Q31" s="182"/>
      <c r="R31" s="182"/>
      <c r="S31" s="183"/>
      <c r="T31" s="194">
        <f>SUM(T37,T42)</f>
        <v>30</v>
      </c>
      <c r="U31" s="194"/>
      <c r="V31" s="195">
        <f>SUM(V37,V42)</f>
        <v>0</v>
      </c>
      <c r="W31" s="196"/>
      <c r="X31" s="176"/>
      <c r="Y31" s="177"/>
      <c r="Z31" s="178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199" t="s">
        <v>91</v>
      </c>
      <c r="I32" s="199"/>
      <c r="J32" s="199"/>
      <c r="K32" s="71"/>
      <c r="L32" s="71"/>
      <c r="M32" s="71"/>
      <c r="N32" s="71"/>
      <c r="O32" s="71"/>
      <c r="P32" s="71"/>
      <c r="Q32" s="71"/>
      <c r="R32" s="71"/>
      <c r="S32" s="71"/>
      <c r="T32" s="72" t="s">
        <v>91</v>
      </c>
      <c r="U32" s="72"/>
      <c r="V32" s="73" t="s">
        <v>91</v>
      </c>
      <c r="W32" s="74"/>
      <c r="X32" s="318"/>
      <c r="Y32" s="319"/>
      <c r="Z32" s="320"/>
    </row>
    <row r="33" spans="1:26" ht="24" customHeight="1">
      <c r="A33" s="142"/>
      <c r="B33" s="213" t="s">
        <v>81</v>
      </c>
      <c r="C33" s="213"/>
      <c r="D33" s="213"/>
      <c r="E33" s="213"/>
      <c r="F33" s="213"/>
      <c r="G33" s="213"/>
      <c r="H33" s="81" t="s">
        <v>91</v>
      </c>
      <c r="I33" s="81"/>
      <c r="J33" s="81"/>
      <c r="K33" s="114"/>
      <c r="L33" s="114"/>
      <c r="M33" s="114"/>
      <c r="N33" s="114"/>
      <c r="O33" s="114"/>
      <c r="P33" s="114"/>
      <c r="Q33" s="114"/>
      <c r="R33" s="114"/>
      <c r="S33" s="82"/>
      <c r="T33" s="75" t="s">
        <v>91</v>
      </c>
      <c r="U33" s="75"/>
      <c r="V33" s="76" t="s">
        <v>91</v>
      </c>
      <c r="W33" s="77"/>
      <c r="X33" s="318"/>
      <c r="Y33" s="319"/>
      <c r="Z33" s="320"/>
    </row>
    <row r="34" spans="1:26" ht="24" customHeight="1">
      <c r="A34" s="143"/>
      <c r="B34" s="78" t="s">
        <v>82</v>
      </c>
      <c r="C34" s="79"/>
      <c r="D34" s="79"/>
      <c r="E34" s="79"/>
      <c r="F34" s="79"/>
      <c r="G34" s="80"/>
      <c r="H34" s="81" t="s">
        <v>91</v>
      </c>
      <c r="I34" s="81"/>
      <c r="J34" s="81"/>
      <c r="K34" s="82"/>
      <c r="L34" s="83"/>
      <c r="M34" s="84"/>
      <c r="N34" s="82"/>
      <c r="O34" s="83"/>
      <c r="P34" s="84"/>
      <c r="Q34" s="82"/>
      <c r="R34" s="83"/>
      <c r="S34" s="83"/>
      <c r="T34" s="75" t="s">
        <v>91</v>
      </c>
      <c r="U34" s="75"/>
      <c r="V34" s="76" t="s">
        <v>91</v>
      </c>
      <c r="W34" s="77"/>
      <c r="X34" s="318"/>
      <c r="Y34" s="319"/>
      <c r="Z34" s="320"/>
    </row>
    <row r="35" spans="1:26" ht="72" customHeight="1">
      <c r="A35" s="143"/>
      <c r="B35" s="135" t="s">
        <v>83</v>
      </c>
      <c r="C35" s="135"/>
      <c r="D35" s="135"/>
      <c r="E35" s="135"/>
      <c r="F35" s="135"/>
      <c r="G35" s="135"/>
      <c r="H35" s="81" t="s">
        <v>91</v>
      </c>
      <c r="I35" s="81"/>
      <c r="J35" s="81"/>
      <c r="K35" s="114"/>
      <c r="L35" s="114"/>
      <c r="M35" s="114"/>
      <c r="N35" s="114"/>
      <c r="O35" s="114"/>
      <c r="P35" s="114"/>
      <c r="Q35" s="114"/>
      <c r="R35" s="114"/>
      <c r="S35" s="82"/>
      <c r="T35" s="75" t="s">
        <v>91</v>
      </c>
      <c r="U35" s="75"/>
      <c r="V35" s="76" t="s">
        <v>91</v>
      </c>
      <c r="W35" s="77"/>
      <c r="X35" s="318"/>
      <c r="Y35" s="319"/>
      <c r="Z35" s="320"/>
    </row>
    <row r="36" spans="1:26" ht="24" customHeight="1">
      <c r="A36" s="144"/>
      <c r="B36" s="78" t="s">
        <v>84</v>
      </c>
      <c r="C36" s="79"/>
      <c r="D36" s="79"/>
      <c r="E36" s="79"/>
      <c r="F36" s="79"/>
      <c r="G36" s="80"/>
      <c r="H36" s="81" t="s">
        <v>91</v>
      </c>
      <c r="I36" s="81"/>
      <c r="J36" s="81"/>
      <c r="K36" s="82"/>
      <c r="L36" s="83"/>
      <c r="M36" s="84"/>
      <c r="N36" s="82"/>
      <c r="O36" s="83"/>
      <c r="P36" s="84"/>
      <c r="Q36" s="82"/>
      <c r="R36" s="83"/>
      <c r="S36" s="130"/>
      <c r="T36" s="128" t="s">
        <v>91</v>
      </c>
      <c r="U36" s="129"/>
      <c r="V36" s="76" t="s">
        <v>91</v>
      </c>
      <c r="W36" s="77"/>
      <c r="X36" s="318"/>
      <c r="Y36" s="319"/>
      <c r="Z36" s="320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200">
        <v>1</v>
      </c>
      <c r="I37" s="201"/>
      <c r="J37" s="202"/>
      <c r="K37" s="125"/>
      <c r="L37" s="126"/>
      <c r="M37" s="127"/>
      <c r="N37" s="125"/>
      <c r="O37" s="126"/>
      <c r="P37" s="127"/>
      <c r="Q37" s="125"/>
      <c r="R37" s="126"/>
      <c r="S37" s="127"/>
      <c r="T37" s="123">
        <v>20</v>
      </c>
      <c r="U37" s="124"/>
      <c r="V37" s="73">
        <f>SUM(V38,V39)</f>
        <v>0</v>
      </c>
      <c r="W37" s="74"/>
      <c r="X37" s="318"/>
      <c r="Y37" s="319"/>
      <c r="Z37" s="320"/>
    </row>
    <row r="38" spans="1:26" ht="42" customHeight="1">
      <c r="A38" s="142"/>
      <c r="B38" s="139" t="s">
        <v>85</v>
      </c>
      <c r="C38" s="140"/>
      <c r="D38" s="140"/>
      <c r="E38" s="140"/>
      <c r="F38" s="140"/>
      <c r="G38" s="141"/>
      <c r="H38" s="136">
        <v>1</v>
      </c>
      <c r="I38" s="137"/>
      <c r="J38" s="138"/>
      <c r="K38" s="82"/>
      <c r="L38" s="83"/>
      <c r="M38" s="84"/>
      <c r="N38" s="82"/>
      <c r="O38" s="83"/>
      <c r="P38" s="84"/>
      <c r="Q38" s="82"/>
      <c r="R38" s="83"/>
      <c r="S38" s="130"/>
      <c r="T38" s="128">
        <v>10</v>
      </c>
      <c r="U38" s="129"/>
      <c r="V38" s="76">
        <f aca="true" t="shared" si="0" ref="V38:V39">(T38*((K38*0)+(N38*50)+(Q38*100)))/(H38*100)</f>
        <v>0</v>
      </c>
      <c r="W38" s="77"/>
      <c r="X38" s="318"/>
      <c r="Y38" s="319"/>
      <c r="Z38" s="320"/>
    </row>
    <row r="39" spans="1:26" ht="24" customHeight="1">
      <c r="A39" s="144"/>
      <c r="B39" s="78" t="s">
        <v>86</v>
      </c>
      <c r="C39" s="79"/>
      <c r="D39" s="79"/>
      <c r="E39" s="79"/>
      <c r="F39" s="79"/>
      <c r="G39" s="80"/>
      <c r="H39" s="136">
        <v>80</v>
      </c>
      <c r="I39" s="137"/>
      <c r="J39" s="138"/>
      <c r="K39" s="82"/>
      <c r="L39" s="83"/>
      <c r="M39" s="84"/>
      <c r="N39" s="82"/>
      <c r="O39" s="83"/>
      <c r="P39" s="84"/>
      <c r="Q39" s="82"/>
      <c r="R39" s="83"/>
      <c r="S39" s="130"/>
      <c r="T39" s="128">
        <v>10</v>
      </c>
      <c r="U39" s="129"/>
      <c r="V39" s="76">
        <f t="shared" si="0"/>
        <v>0</v>
      </c>
      <c r="W39" s="77"/>
      <c r="X39" s="318"/>
      <c r="Y39" s="319"/>
      <c r="Z39" s="320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200" t="s">
        <v>91</v>
      </c>
      <c r="I40" s="201"/>
      <c r="J40" s="202"/>
      <c r="K40" s="125"/>
      <c r="L40" s="126"/>
      <c r="M40" s="127"/>
      <c r="N40" s="125"/>
      <c r="O40" s="126"/>
      <c r="P40" s="127"/>
      <c r="Q40" s="125"/>
      <c r="R40" s="126"/>
      <c r="S40" s="127"/>
      <c r="T40" s="123" t="s">
        <v>91</v>
      </c>
      <c r="U40" s="124"/>
      <c r="V40" s="73" t="s">
        <v>91</v>
      </c>
      <c r="W40" s="74"/>
      <c r="X40" s="318"/>
      <c r="Y40" s="319"/>
      <c r="Z40" s="320"/>
    </row>
    <row r="41" spans="1:26" ht="42" customHeight="1">
      <c r="A41" s="47"/>
      <c r="B41" s="139" t="s">
        <v>87</v>
      </c>
      <c r="C41" s="140"/>
      <c r="D41" s="140"/>
      <c r="E41" s="140"/>
      <c r="F41" s="140"/>
      <c r="G41" s="141"/>
      <c r="H41" s="223" t="s">
        <v>91</v>
      </c>
      <c r="I41" s="224"/>
      <c r="J41" s="225"/>
      <c r="K41" s="82"/>
      <c r="L41" s="83"/>
      <c r="M41" s="84"/>
      <c r="N41" s="82"/>
      <c r="O41" s="83"/>
      <c r="P41" s="84"/>
      <c r="Q41" s="82"/>
      <c r="R41" s="83"/>
      <c r="S41" s="130"/>
      <c r="T41" s="221" t="s">
        <v>91</v>
      </c>
      <c r="U41" s="222"/>
      <c r="V41" s="76" t="s">
        <v>91</v>
      </c>
      <c r="W41" s="77"/>
      <c r="X41" s="318"/>
      <c r="Y41" s="319"/>
      <c r="Z41" s="320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200">
        <v>100</v>
      </c>
      <c r="I42" s="201"/>
      <c r="J42" s="202"/>
      <c r="K42" s="125"/>
      <c r="L42" s="126"/>
      <c r="M42" s="127"/>
      <c r="N42" s="125"/>
      <c r="O42" s="126"/>
      <c r="P42" s="127"/>
      <c r="Q42" s="125"/>
      <c r="R42" s="126"/>
      <c r="S42" s="127"/>
      <c r="T42" s="123">
        <v>10</v>
      </c>
      <c r="U42" s="124"/>
      <c r="V42" s="73">
        <f>SUM(V43)</f>
        <v>0</v>
      </c>
      <c r="W42" s="74"/>
      <c r="X42" s="318"/>
      <c r="Y42" s="319"/>
      <c r="Z42" s="320"/>
    </row>
    <row r="43" spans="1:26" ht="42" customHeight="1">
      <c r="A43" s="47"/>
      <c r="B43" s="139" t="s">
        <v>88</v>
      </c>
      <c r="C43" s="140"/>
      <c r="D43" s="140"/>
      <c r="E43" s="140"/>
      <c r="F43" s="140"/>
      <c r="G43" s="141"/>
      <c r="H43" s="136">
        <v>100</v>
      </c>
      <c r="I43" s="137"/>
      <c r="J43" s="138"/>
      <c r="K43" s="82"/>
      <c r="L43" s="83"/>
      <c r="M43" s="84"/>
      <c r="N43" s="82"/>
      <c r="O43" s="83"/>
      <c r="P43" s="84"/>
      <c r="Q43" s="82"/>
      <c r="R43" s="83"/>
      <c r="S43" s="130"/>
      <c r="T43" s="128">
        <v>10</v>
      </c>
      <c r="U43" s="129"/>
      <c r="V43" s="76">
        <f aca="true" t="shared" si="1" ref="V43">(T43*((K43*0)+(N43*50)+(Q43*100)))/(H43*100)</f>
        <v>0</v>
      </c>
      <c r="W43" s="77"/>
      <c r="X43" s="318"/>
      <c r="Y43" s="319"/>
      <c r="Z43" s="320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229">
        <v>100</v>
      </c>
      <c r="I44" s="230"/>
      <c r="J44" s="231"/>
      <c r="K44" s="183"/>
      <c r="L44" s="206"/>
      <c r="M44" s="207"/>
      <c r="N44" s="183"/>
      <c r="O44" s="206"/>
      <c r="P44" s="207"/>
      <c r="Q44" s="183"/>
      <c r="R44" s="206"/>
      <c r="S44" s="228"/>
      <c r="T44" s="226">
        <v>70</v>
      </c>
      <c r="U44" s="227"/>
      <c r="V44" s="195">
        <f>SUM(V45,V50,V53,V55,V57)</f>
        <v>0</v>
      </c>
      <c r="W44" s="196"/>
      <c r="X44" s="318"/>
      <c r="Y44" s="319"/>
      <c r="Z44" s="320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200">
        <v>100</v>
      </c>
      <c r="I45" s="201"/>
      <c r="J45" s="202"/>
      <c r="K45" s="125"/>
      <c r="L45" s="126"/>
      <c r="M45" s="127"/>
      <c r="N45" s="125"/>
      <c r="O45" s="126"/>
      <c r="P45" s="127"/>
      <c r="Q45" s="125"/>
      <c r="R45" s="126"/>
      <c r="S45" s="234"/>
      <c r="T45" s="123">
        <v>35</v>
      </c>
      <c r="U45" s="124"/>
      <c r="V45" s="73">
        <f>SUM(V46:W49)</f>
        <v>0</v>
      </c>
      <c r="W45" s="74"/>
      <c r="X45" s="318"/>
      <c r="Y45" s="319"/>
      <c r="Z45" s="320"/>
    </row>
    <row r="46" spans="1:26" ht="24" customHeight="1">
      <c r="A46" s="145"/>
      <c r="B46" s="235" t="s">
        <v>81</v>
      </c>
      <c r="C46" s="236"/>
      <c r="D46" s="236"/>
      <c r="E46" s="236"/>
      <c r="F46" s="236"/>
      <c r="G46" s="115"/>
      <c r="H46" s="136">
        <v>100</v>
      </c>
      <c r="I46" s="137"/>
      <c r="J46" s="138"/>
      <c r="K46" s="82"/>
      <c r="L46" s="83"/>
      <c r="M46" s="84"/>
      <c r="N46" s="82"/>
      <c r="O46" s="83"/>
      <c r="P46" s="84"/>
      <c r="Q46" s="82"/>
      <c r="R46" s="83"/>
      <c r="S46" s="130"/>
      <c r="T46" s="128">
        <v>10</v>
      </c>
      <c r="U46" s="129"/>
      <c r="V46" s="76">
        <f aca="true" t="shared" si="2" ref="V46:V56">(T46*((K46*0)+(N46*50)+(Q46*100)))/(H46*100)</f>
        <v>0</v>
      </c>
      <c r="W46" s="77"/>
      <c r="X46" s="318"/>
      <c r="Y46" s="319"/>
      <c r="Z46" s="320"/>
    </row>
    <row r="47" spans="1:26" ht="24" customHeight="1">
      <c r="A47" s="146"/>
      <c r="B47" s="235" t="s">
        <v>82</v>
      </c>
      <c r="C47" s="236"/>
      <c r="D47" s="236"/>
      <c r="E47" s="236"/>
      <c r="F47" s="236"/>
      <c r="G47" s="115"/>
      <c r="H47" s="136">
        <v>100</v>
      </c>
      <c r="I47" s="137"/>
      <c r="J47" s="138"/>
      <c r="K47" s="82"/>
      <c r="L47" s="83"/>
      <c r="M47" s="84"/>
      <c r="N47" s="82"/>
      <c r="O47" s="83"/>
      <c r="P47" s="84"/>
      <c r="Q47" s="82"/>
      <c r="R47" s="83"/>
      <c r="S47" s="130"/>
      <c r="T47" s="128">
        <v>10</v>
      </c>
      <c r="U47" s="129"/>
      <c r="V47" s="76">
        <f t="shared" si="2"/>
        <v>0</v>
      </c>
      <c r="W47" s="77"/>
      <c r="X47" s="318"/>
      <c r="Y47" s="319"/>
      <c r="Z47" s="320"/>
    </row>
    <row r="48" spans="1:26" ht="42" customHeight="1">
      <c r="A48" s="146"/>
      <c r="B48" s="235" t="s">
        <v>89</v>
      </c>
      <c r="C48" s="236"/>
      <c r="D48" s="236"/>
      <c r="E48" s="236"/>
      <c r="F48" s="236"/>
      <c r="G48" s="115"/>
      <c r="H48" s="136">
        <v>100</v>
      </c>
      <c r="I48" s="137"/>
      <c r="J48" s="138"/>
      <c r="K48" s="82"/>
      <c r="L48" s="83"/>
      <c r="M48" s="84"/>
      <c r="N48" s="82"/>
      <c r="O48" s="83"/>
      <c r="P48" s="84"/>
      <c r="Q48" s="82"/>
      <c r="R48" s="83"/>
      <c r="S48" s="130"/>
      <c r="T48" s="128">
        <v>10</v>
      </c>
      <c r="U48" s="129"/>
      <c r="V48" s="76">
        <f t="shared" si="2"/>
        <v>0</v>
      </c>
      <c r="W48" s="77"/>
      <c r="X48" s="318"/>
      <c r="Y48" s="319"/>
      <c r="Z48" s="320"/>
    </row>
    <row r="49" spans="1:26" ht="24" customHeight="1">
      <c r="A49" s="147"/>
      <c r="B49" s="235" t="s">
        <v>84</v>
      </c>
      <c r="C49" s="236"/>
      <c r="D49" s="236"/>
      <c r="E49" s="236"/>
      <c r="F49" s="236"/>
      <c r="G49" s="115"/>
      <c r="H49" s="136">
        <v>100</v>
      </c>
      <c r="I49" s="137"/>
      <c r="J49" s="138"/>
      <c r="K49" s="82"/>
      <c r="L49" s="83"/>
      <c r="M49" s="84"/>
      <c r="N49" s="82"/>
      <c r="O49" s="83"/>
      <c r="P49" s="84"/>
      <c r="Q49" s="82"/>
      <c r="R49" s="83"/>
      <c r="S49" s="130"/>
      <c r="T49" s="128">
        <v>5</v>
      </c>
      <c r="U49" s="129"/>
      <c r="V49" s="76">
        <f t="shared" si="2"/>
        <v>0</v>
      </c>
      <c r="W49" s="77"/>
      <c r="X49" s="318"/>
      <c r="Y49" s="319"/>
      <c r="Z49" s="320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200">
        <v>7</v>
      </c>
      <c r="I50" s="201"/>
      <c r="J50" s="202"/>
      <c r="K50" s="125"/>
      <c r="L50" s="126"/>
      <c r="M50" s="127"/>
      <c r="N50" s="125"/>
      <c r="O50" s="126"/>
      <c r="P50" s="127"/>
      <c r="Q50" s="125"/>
      <c r="R50" s="126"/>
      <c r="S50" s="234"/>
      <c r="T50" s="123">
        <v>5</v>
      </c>
      <c r="U50" s="124"/>
      <c r="V50" s="73">
        <f>SUM(V51:W52)</f>
        <v>0</v>
      </c>
      <c r="W50" s="74"/>
      <c r="X50" s="318"/>
      <c r="Y50" s="319"/>
      <c r="Z50" s="320"/>
    </row>
    <row r="51" spans="1:26" ht="42" customHeight="1">
      <c r="A51" s="145"/>
      <c r="B51" s="235" t="s">
        <v>85</v>
      </c>
      <c r="C51" s="236"/>
      <c r="D51" s="236"/>
      <c r="E51" s="236"/>
      <c r="F51" s="236"/>
      <c r="G51" s="115"/>
      <c r="H51" s="136">
        <v>7</v>
      </c>
      <c r="I51" s="137"/>
      <c r="J51" s="138"/>
      <c r="K51" s="82"/>
      <c r="L51" s="83"/>
      <c r="M51" s="84"/>
      <c r="N51" s="82"/>
      <c r="O51" s="83"/>
      <c r="P51" s="84"/>
      <c r="Q51" s="82"/>
      <c r="R51" s="83"/>
      <c r="S51" s="130"/>
      <c r="T51" s="128">
        <v>3</v>
      </c>
      <c r="U51" s="129"/>
      <c r="V51" s="76">
        <f t="shared" si="2"/>
        <v>0</v>
      </c>
      <c r="W51" s="77"/>
      <c r="X51" s="318"/>
      <c r="Y51" s="319"/>
      <c r="Z51" s="320"/>
    </row>
    <row r="52" spans="1:26" ht="24" customHeight="1">
      <c r="A52" s="147"/>
      <c r="B52" s="235" t="s">
        <v>86</v>
      </c>
      <c r="C52" s="236"/>
      <c r="D52" s="236"/>
      <c r="E52" s="236"/>
      <c r="F52" s="236"/>
      <c r="G52" s="115"/>
      <c r="H52" s="136">
        <v>80</v>
      </c>
      <c r="I52" s="137"/>
      <c r="J52" s="138"/>
      <c r="K52" s="82"/>
      <c r="L52" s="83"/>
      <c r="M52" s="84"/>
      <c r="N52" s="82"/>
      <c r="O52" s="83"/>
      <c r="P52" s="84"/>
      <c r="Q52" s="82"/>
      <c r="R52" s="83"/>
      <c r="S52" s="130"/>
      <c r="T52" s="128">
        <v>2</v>
      </c>
      <c r="U52" s="129"/>
      <c r="V52" s="76">
        <f t="shared" si="2"/>
        <v>0</v>
      </c>
      <c r="W52" s="77"/>
      <c r="X52" s="318"/>
      <c r="Y52" s="319"/>
      <c r="Z52" s="320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200">
        <v>100</v>
      </c>
      <c r="I53" s="201"/>
      <c r="J53" s="202"/>
      <c r="K53" s="125"/>
      <c r="L53" s="126"/>
      <c r="M53" s="127"/>
      <c r="N53" s="125"/>
      <c r="O53" s="126"/>
      <c r="P53" s="127"/>
      <c r="Q53" s="125"/>
      <c r="R53" s="126"/>
      <c r="S53" s="234"/>
      <c r="T53" s="123">
        <v>10</v>
      </c>
      <c r="U53" s="124"/>
      <c r="V53" s="73">
        <f>SUM(V54)</f>
        <v>0</v>
      </c>
      <c r="W53" s="74"/>
      <c r="X53" s="318"/>
      <c r="Y53" s="319"/>
      <c r="Z53" s="320"/>
    </row>
    <row r="54" spans="1:26" s="20" customFormat="1" ht="42" customHeight="1">
      <c r="A54" s="49"/>
      <c r="B54" s="235" t="s">
        <v>87</v>
      </c>
      <c r="C54" s="236"/>
      <c r="D54" s="236"/>
      <c r="E54" s="236"/>
      <c r="F54" s="236"/>
      <c r="G54" s="115"/>
      <c r="H54" s="136">
        <v>100</v>
      </c>
      <c r="I54" s="137"/>
      <c r="J54" s="138"/>
      <c r="K54" s="237"/>
      <c r="L54" s="238"/>
      <c r="M54" s="240"/>
      <c r="N54" s="237"/>
      <c r="O54" s="238"/>
      <c r="P54" s="240"/>
      <c r="Q54" s="237"/>
      <c r="R54" s="238"/>
      <c r="S54" s="239"/>
      <c r="T54" s="128">
        <v>10</v>
      </c>
      <c r="U54" s="129"/>
      <c r="V54" s="76">
        <f t="shared" si="2"/>
        <v>0</v>
      </c>
      <c r="W54" s="77"/>
      <c r="X54" s="318"/>
      <c r="Y54" s="319"/>
      <c r="Z54" s="320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200">
        <v>80</v>
      </c>
      <c r="I55" s="201"/>
      <c r="J55" s="202"/>
      <c r="K55" s="125"/>
      <c r="L55" s="126"/>
      <c r="M55" s="127"/>
      <c r="N55" s="125"/>
      <c r="O55" s="126"/>
      <c r="P55" s="127"/>
      <c r="Q55" s="125"/>
      <c r="R55" s="126"/>
      <c r="S55" s="234"/>
      <c r="T55" s="123">
        <v>10</v>
      </c>
      <c r="U55" s="124"/>
      <c r="V55" s="73">
        <f>SUM(V56)</f>
        <v>0</v>
      </c>
      <c r="W55" s="74"/>
      <c r="X55" s="318"/>
      <c r="Y55" s="319"/>
      <c r="Z55" s="320"/>
    </row>
    <row r="56" spans="1:26" ht="42" customHeight="1">
      <c r="A56" s="50"/>
      <c r="B56" s="235" t="s">
        <v>88</v>
      </c>
      <c r="C56" s="236"/>
      <c r="D56" s="236"/>
      <c r="E56" s="236"/>
      <c r="F56" s="236"/>
      <c r="G56" s="115"/>
      <c r="H56" s="136">
        <v>80</v>
      </c>
      <c r="I56" s="137"/>
      <c r="J56" s="138"/>
      <c r="K56" s="82"/>
      <c r="L56" s="83"/>
      <c r="M56" s="84"/>
      <c r="N56" s="82"/>
      <c r="O56" s="83"/>
      <c r="P56" s="84"/>
      <c r="Q56" s="82"/>
      <c r="R56" s="83"/>
      <c r="S56" s="130"/>
      <c r="T56" s="128">
        <v>10</v>
      </c>
      <c r="U56" s="129"/>
      <c r="V56" s="76">
        <f t="shared" si="2"/>
        <v>0</v>
      </c>
      <c r="W56" s="77"/>
      <c r="X56" s="318"/>
      <c r="Y56" s="319"/>
      <c r="Z56" s="320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200">
        <v>500</v>
      </c>
      <c r="I57" s="201"/>
      <c r="J57" s="202"/>
      <c r="K57" s="125"/>
      <c r="L57" s="126"/>
      <c r="M57" s="127"/>
      <c r="N57" s="125"/>
      <c r="O57" s="126"/>
      <c r="P57" s="127"/>
      <c r="Q57" s="125"/>
      <c r="R57" s="126"/>
      <c r="S57" s="234"/>
      <c r="T57" s="123">
        <v>10</v>
      </c>
      <c r="U57" s="124"/>
      <c r="V57" s="73">
        <f>SUM(V58)</f>
        <v>0</v>
      </c>
      <c r="W57" s="74"/>
      <c r="X57" s="318"/>
      <c r="Y57" s="319"/>
      <c r="Z57" s="320"/>
    </row>
    <row r="58" spans="1:26" ht="48" customHeight="1">
      <c r="A58" s="47"/>
      <c r="B58" s="132" t="s">
        <v>90</v>
      </c>
      <c r="C58" s="132"/>
      <c r="D58" s="132"/>
      <c r="E58" s="132"/>
      <c r="F58" s="132"/>
      <c r="G58" s="132"/>
      <c r="H58" s="133">
        <v>500</v>
      </c>
      <c r="I58" s="133"/>
      <c r="J58" s="133"/>
      <c r="K58" s="82"/>
      <c r="L58" s="83"/>
      <c r="M58" s="84"/>
      <c r="N58" s="82"/>
      <c r="O58" s="83"/>
      <c r="P58" s="84"/>
      <c r="Q58" s="82"/>
      <c r="R58" s="83"/>
      <c r="S58" s="83"/>
      <c r="T58" s="129">
        <v>10</v>
      </c>
      <c r="U58" s="134"/>
      <c r="V58" s="76">
        <f aca="true" t="shared" si="3" ref="V58">(T58*((K58*0)+(N58*50)+(Q58*100)))/(H58*100)</f>
        <v>0</v>
      </c>
      <c r="W58" s="77"/>
      <c r="X58" s="318"/>
      <c r="Y58" s="319"/>
      <c r="Z58" s="320"/>
    </row>
    <row r="59" spans="1:26" ht="24" customHeight="1">
      <c r="A59" s="48">
        <v>3</v>
      </c>
      <c r="B59" s="232" t="s">
        <v>96</v>
      </c>
      <c r="C59" s="233"/>
      <c r="D59" s="233"/>
      <c r="E59" s="233"/>
      <c r="F59" s="233"/>
      <c r="G59" s="102"/>
      <c r="H59" s="268" t="s">
        <v>91</v>
      </c>
      <c r="I59" s="269"/>
      <c r="J59" s="270"/>
      <c r="K59" s="183"/>
      <c r="L59" s="206"/>
      <c r="M59" s="207"/>
      <c r="N59" s="183"/>
      <c r="O59" s="206"/>
      <c r="P59" s="207"/>
      <c r="Q59" s="183"/>
      <c r="R59" s="206"/>
      <c r="S59" s="271"/>
      <c r="T59" s="272" t="s">
        <v>91</v>
      </c>
      <c r="U59" s="273"/>
      <c r="V59" s="274" t="s">
        <v>91</v>
      </c>
      <c r="W59" s="195"/>
      <c r="X59" s="318"/>
      <c r="Y59" s="319"/>
      <c r="Z59" s="320"/>
    </row>
    <row r="60" spans="1:26" s="26" customFormat="1" ht="24" customHeight="1">
      <c r="A60" s="51">
        <v>3.1</v>
      </c>
      <c r="B60" s="362" t="s">
        <v>74</v>
      </c>
      <c r="C60" s="363"/>
      <c r="D60" s="363"/>
      <c r="E60" s="363"/>
      <c r="F60" s="363"/>
      <c r="G60" s="364"/>
      <c r="H60" s="275" t="s">
        <v>91</v>
      </c>
      <c r="I60" s="276"/>
      <c r="J60" s="277"/>
      <c r="K60" s="125"/>
      <c r="L60" s="126"/>
      <c r="M60" s="127"/>
      <c r="N60" s="125"/>
      <c r="O60" s="126"/>
      <c r="P60" s="127"/>
      <c r="Q60" s="125"/>
      <c r="R60" s="126"/>
      <c r="S60" s="278"/>
      <c r="T60" s="279" t="s">
        <v>91</v>
      </c>
      <c r="U60" s="280"/>
      <c r="V60" s="281" t="s">
        <v>91</v>
      </c>
      <c r="W60" s="73"/>
      <c r="X60" s="318"/>
      <c r="Y60" s="319"/>
      <c r="Z60" s="320"/>
    </row>
    <row r="61" spans="1:26" s="25" customFormat="1" ht="24" customHeight="1">
      <c r="A61" s="282"/>
      <c r="B61" s="139" t="s">
        <v>81</v>
      </c>
      <c r="C61" s="140"/>
      <c r="D61" s="140"/>
      <c r="E61" s="140"/>
      <c r="F61" s="140"/>
      <c r="G61" s="141"/>
      <c r="H61" s="285" t="s">
        <v>91</v>
      </c>
      <c r="I61" s="286"/>
      <c r="J61" s="287"/>
      <c r="K61" s="82"/>
      <c r="L61" s="83"/>
      <c r="M61" s="84"/>
      <c r="N61" s="82"/>
      <c r="O61" s="83"/>
      <c r="P61" s="84"/>
      <c r="Q61" s="288"/>
      <c r="R61" s="289"/>
      <c r="S61" s="289"/>
      <c r="T61" s="290" t="s">
        <v>91</v>
      </c>
      <c r="U61" s="291"/>
      <c r="V61" s="292" t="s">
        <v>91</v>
      </c>
      <c r="W61" s="76"/>
      <c r="X61" s="318"/>
      <c r="Y61" s="319"/>
      <c r="Z61" s="320"/>
    </row>
    <row r="62" spans="1:26" s="25" customFormat="1" ht="24" customHeight="1">
      <c r="A62" s="283"/>
      <c r="B62" s="139" t="s">
        <v>82</v>
      </c>
      <c r="C62" s="140"/>
      <c r="D62" s="140"/>
      <c r="E62" s="140"/>
      <c r="F62" s="140"/>
      <c r="G62" s="141"/>
      <c r="H62" s="285" t="s">
        <v>91</v>
      </c>
      <c r="I62" s="286"/>
      <c r="J62" s="287"/>
      <c r="K62" s="82"/>
      <c r="L62" s="83"/>
      <c r="M62" s="84"/>
      <c r="N62" s="82"/>
      <c r="O62" s="83"/>
      <c r="P62" s="83"/>
      <c r="Q62" s="293"/>
      <c r="R62" s="294"/>
      <c r="S62" s="295"/>
      <c r="T62" s="296" t="s">
        <v>91</v>
      </c>
      <c r="U62" s="297"/>
      <c r="V62" s="292" t="s">
        <v>91</v>
      </c>
      <c r="W62" s="76"/>
      <c r="X62" s="318"/>
      <c r="Y62" s="319"/>
      <c r="Z62" s="320"/>
    </row>
    <row r="63" spans="1:26" s="24" customFormat="1" ht="48" customHeight="1">
      <c r="A63" s="283"/>
      <c r="B63" s="298" t="s">
        <v>97</v>
      </c>
      <c r="C63" s="299"/>
      <c r="D63" s="299"/>
      <c r="E63" s="299"/>
      <c r="F63" s="299"/>
      <c r="G63" s="300"/>
      <c r="H63" s="285" t="s">
        <v>91</v>
      </c>
      <c r="I63" s="286"/>
      <c r="J63" s="287"/>
      <c r="K63" s="82"/>
      <c r="L63" s="83"/>
      <c r="M63" s="84"/>
      <c r="N63" s="82"/>
      <c r="O63" s="83"/>
      <c r="P63" s="84"/>
      <c r="Q63" s="357"/>
      <c r="R63" s="294"/>
      <c r="S63" s="295"/>
      <c r="T63" s="358" t="s">
        <v>91</v>
      </c>
      <c r="U63" s="297"/>
      <c r="V63" s="292" t="s">
        <v>91</v>
      </c>
      <c r="W63" s="76"/>
      <c r="X63" s="318"/>
      <c r="Y63" s="319"/>
      <c r="Z63" s="320"/>
    </row>
    <row r="64" spans="1:26" s="25" customFormat="1" ht="24" customHeight="1">
      <c r="A64" s="284"/>
      <c r="B64" s="359" t="s">
        <v>84</v>
      </c>
      <c r="C64" s="360"/>
      <c r="D64" s="360"/>
      <c r="E64" s="360"/>
      <c r="F64" s="360"/>
      <c r="G64" s="361"/>
      <c r="H64" s="286" t="s">
        <v>91</v>
      </c>
      <c r="I64" s="286"/>
      <c r="J64" s="287"/>
      <c r="K64" s="82"/>
      <c r="L64" s="83"/>
      <c r="M64" s="84"/>
      <c r="N64" s="82"/>
      <c r="O64" s="83"/>
      <c r="P64" s="84"/>
      <c r="Q64" s="357"/>
      <c r="R64" s="294"/>
      <c r="S64" s="295"/>
      <c r="T64" s="358" t="s">
        <v>91</v>
      </c>
      <c r="U64" s="297"/>
      <c r="V64" s="292" t="s">
        <v>91</v>
      </c>
      <c r="W64" s="76"/>
      <c r="X64" s="318"/>
      <c r="Y64" s="319"/>
      <c r="Z64" s="320"/>
    </row>
    <row r="65" spans="1:26" s="26" customFormat="1" ht="24" customHeight="1">
      <c r="A65" s="52">
        <v>3.2</v>
      </c>
      <c r="B65" s="345" t="s">
        <v>75</v>
      </c>
      <c r="C65" s="346"/>
      <c r="D65" s="346"/>
      <c r="E65" s="346"/>
      <c r="F65" s="346"/>
      <c r="G65" s="347"/>
      <c r="H65" s="276" t="s">
        <v>91</v>
      </c>
      <c r="I65" s="276"/>
      <c r="J65" s="277"/>
      <c r="K65" s="348"/>
      <c r="L65" s="349"/>
      <c r="M65" s="350"/>
      <c r="N65" s="348"/>
      <c r="O65" s="349"/>
      <c r="P65" s="350"/>
      <c r="Q65" s="351"/>
      <c r="R65" s="352"/>
      <c r="S65" s="353"/>
      <c r="T65" s="354" t="s">
        <v>91</v>
      </c>
      <c r="U65" s="280"/>
      <c r="V65" s="355" t="s">
        <v>91</v>
      </c>
      <c r="W65" s="356"/>
      <c r="X65" s="318"/>
      <c r="Y65" s="319"/>
      <c r="Z65" s="320"/>
    </row>
    <row r="66" spans="1:26" s="25" customFormat="1" ht="48" customHeight="1">
      <c r="A66" s="301"/>
      <c r="B66" s="303" t="s">
        <v>85</v>
      </c>
      <c r="C66" s="304"/>
      <c r="D66" s="304"/>
      <c r="E66" s="304"/>
      <c r="F66" s="304"/>
      <c r="G66" s="305"/>
      <c r="H66" s="286" t="s">
        <v>91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 t="s">
        <v>91</v>
      </c>
      <c r="U66" s="311"/>
      <c r="V66" s="292" t="s">
        <v>91</v>
      </c>
      <c r="W66" s="76"/>
      <c r="X66" s="318"/>
      <c r="Y66" s="319"/>
      <c r="Z66" s="320"/>
    </row>
    <row r="67" spans="1:26" s="25" customFormat="1" ht="24" customHeight="1">
      <c r="A67" s="302"/>
      <c r="B67" s="312" t="s">
        <v>86</v>
      </c>
      <c r="C67" s="313"/>
      <c r="D67" s="313"/>
      <c r="E67" s="313"/>
      <c r="F67" s="313"/>
      <c r="G67" s="314"/>
      <c r="H67" s="285" t="s">
        <v>91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 t="s">
        <v>91</v>
      </c>
      <c r="U67" s="317"/>
      <c r="V67" s="292" t="s">
        <v>91</v>
      </c>
      <c r="W67" s="76"/>
      <c r="X67" s="179"/>
      <c r="Y67" s="180"/>
      <c r="Z67" s="181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SUM(T44,T31)</f>
        <v>100</v>
      </c>
      <c r="U68" s="243"/>
      <c r="V68" s="244">
        <f>SUM(V31,V44)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16" customFormat="1" ht="48" customHeight="1">
      <c r="A73" s="23" t="str">
        <f>IF(B73&lt;&gt;"","2.1.1","")</f>
        <v/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66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8"/>
      <c r="Y73" s="93"/>
      <c r="Z73" s="93"/>
    </row>
    <row r="74" spans="1:26" ht="48" customHeight="1">
      <c r="A74" s="23" t="str">
        <f>IF(B74&lt;&gt;"","2.1.2","")</f>
        <v/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66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8"/>
      <c r="Y74" s="93"/>
      <c r="Z74" s="93"/>
    </row>
    <row r="75" spans="1:26" ht="48" customHeight="1">
      <c r="A75" s="23" t="str">
        <f>IF(B75&lt;&gt;"","2.1.3","")</f>
        <v/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8"/>
      <c r="Y75" s="93"/>
      <c r="Z75" s="93"/>
    </row>
    <row r="76" spans="1:26" ht="48" customHeight="1">
      <c r="A76" s="23" t="str">
        <f>IF(B76&lt;&gt;"","2.1.4","")</f>
        <v/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8"/>
      <c r="Y76" s="93"/>
      <c r="Z76" s="93"/>
    </row>
    <row r="77" spans="1:26" ht="48" customHeight="1">
      <c r="A77" s="23" t="str">
        <f>IF(B77&lt;&gt;"","2.1.5","")</f>
        <v/>
      </c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69"/>
      <c r="Z77" s="70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ht="48" customHeight="1">
      <c r="A79" s="23" t="str">
        <f>IF(B79&lt;&gt;"","2.2.1","")</f>
        <v/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6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8"/>
      <c r="Y79" s="93"/>
      <c r="Z79" s="93"/>
    </row>
    <row r="80" spans="1:26" ht="48" customHeight="1">
      <c r="A80" s="23" t="str">
        <f>IF(B80&lt;&gt;"","2.2.2","")</f>
        <v/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8"/>
      <c r="Y80" s="93"/>
      <c r="Z80" s="93"/>
    </row>
    <row r="81" spans="1:26" ht="48" customHeight="1">
      <c r="A81" s="23" t="str">
        <f>IF(B81&lt;&gt;"","2.2.3","")</f>
        <v/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6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8"/>
      <c r="Y81" s="93"/>
      <c r="Z81" s="93"/>
    </row>
    <row r="82" spans="1:26" ht="48" customHeight="1">
      <c r="A82" s="23" t="str">
        <f>IF(B82&lt;&gt;"","2.2.4","")</f>
        <v/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6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8"/>
      <c r="Y82" s="93"/>
      <c r="Z82" s="93"/>
    </row>
    <row r="83" spans="1:26" ht="48" customHeight="1">
      <c r="A83" s="23" t="str">
        <f>IF(B83&lt;&gt;"","2.2.5","")</f>
        <v/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6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8"/>
      <c r="Y83" s="93"/>
      <c r="Z83" s="93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ht="48" customHeight="1">
      <c r="A85" s="23" t="str">
        <f>IF(B85&lt;&gt;"","2.3.1","")</f>
        <v/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6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8"/>
      <c r="Y85" s="93"/>
      <c r="Z85" s="93"/>
    </row>
    <row r="86" spans="1:26" ht="48" customHeight="1">
      <c r="A86" s="23" t="str">
        <f>IF(B86&lt;&gt;"","2.3.2","")</f>
        <v/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6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8"/>
      <c r="Y86" s="93"/>
      <c r="Z86" s="93"/>
    </row>
    <row r="87" spans="1:26" ht="48" customHeight="1">
      <c r="A87" s="23" t="str">
        <f>IF(B87&lt;&gt;"","2.3.3","")</f>
        <v/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6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8"/>
      <c r="Y87" s="93"/>
      <c r="Z87" s="93"/>
    </row>
    <row r="88" spans="1:26" ht="48" customHeight="1">
      <c r="A88" s="23" t="str">
        <f>IF(B88&lt;&gt;"","2.3.4","")</f>
        <v/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6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8"/>
      <c r="Y88" s="93"/>
      <c r="Z88" s="93"/>
    </row>
    <row r="89" spans="1:26" ht="48" customHeight="1">
      <c r="A89" s="23" t="str">
        <f>IF(B89&lt;&gt;"","2.3.5","")</f>
        <v/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6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8"/>
      <c r="Y89" s="93"/>
      <c r="Z89" s="93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23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23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23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23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23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23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21" customHeight="1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4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42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42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42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42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42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21" customHeight="1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21" customHeight="1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21" customHeight="1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21" customHeight="1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21" customHeight="1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21" customHeight="1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24" customHeight="1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24" customHeight="1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24" customHeight="1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X31 B73:Z77 B79:Z83 B85:Z89 B94:Z99 B103 B111 B121 J111 J121 S111 S121 B124 B134 J124 J134 S124 S134 B137 B147 J137 J147 S137 S147 R151:R152 Q153 R154 F151:F155 K31:S32 K34:S58" name="ช่วง1"/>
    <protectedRange sqref="K59:S67" name="ช่วง1_2"/>
  </protectedRanges>
  <mergeCells count="466">
    <mergeCell ref="X31:Z67"/>
    <mergeCell ref="S12:U25"/>
    <mergeCell ref="V12:X25"/>
    <mergeCell ref="Y12:Z25"/>
    <mergeCell ref="B65:G65"/>
    <mergeCell ref="H65:J65"/>
    <mergeCell ref="K65:M65"/>
    <mergeCell ref="N65:P65"/>
    <mergeCell ref="Q65:S65"/>
    <mergeCell ref="T65:U65"/>
    <mergeCell ref="V65:W65"/>
    <mergeCell ref="K63:M63"/>
    <mergeCell ref="N63:P63"/>
    <mergeCell ref="Q63:S63"/>
    <mergeCell ref="T63:U63"/>
    <mergeCell ref="V63:W63"/>
    <mergeCell ref="B64:G64"/>
    <mergeCell ref="H64:J64"/>
    <mergeCell ref="K64:M64"/>
    <mergeCell ref="N64:P64"/>
    <mergeCell ref="Q64:S64"/>
    <mergeCell ref="T64:U64"/>
    <mergeCell ref="V64:W64"/>
    <mergeCell ref="B60:G60"/>
    <mergeCell ref="A66:A67"/>
    <mergeCell ref="B66:G66"/>
    <mergeCell ref="H66:J66"/>
    <mergeCell ref="K66:M66"/>
    <mergeCell ref="N66:P66"/>
    <mergeCell ref="Q66:S66"/>
    <mergeCell ref="T66:U66"/>
    <mergeCell ref="V66:W66"/>
    <mergeCell ref="B67:G67"/>
    <mergeCell ref="H67:J67"/>
    <mergeCell ref="K67:M67"/>
    <mergeCell ref="N67:P67"/>
    <mergeCell ref="Q67:S67"/>
    <mergeCell ref="T67:U67"/>
    <mergeCell ref="V67:W67"/>
    <mergeCell ref="H60:J60"/>
    <mergeCell ref="K60:M60"/>
    <mergeCell ref="N60:P60"/>
    <mergeCell ref="Q60:S60"/>
    <mergeCell ref="T60:U60"/>
    <mergeCell ref="V60:W60"/>
    <mergeCell ref="A61:A64"/>
    <mergeCell ref="B61:G61"/>
    <mergeCell ref="H61:J61"/>
    <mergeCell ref="K61:M61"/>
    <mergeCell ref="N61:P61"/>
    <mergeCell ref="Q61:S61"/>
    <mergeCell ref="T61:U61"/>
    <mergeCell ref="V61:W61"/>
    <mergeCell ref="B62:G62"/>
    <mergeCell ref="H62:J62"/>
    <mergeCell ref="K62:M62"/>
    <mergeCell ref="N62:P62"/>
    <mergeCell ref="Q62:S62"/>
    <mergeCell ref="T62:U62"/>
    <mergeCell ref="V62:W62"/>
    <mergeCell ref="B63:G63"/>
    <mergeCell ref="H63:J63"/>
    <mergeCell ref="K58:M58"/>
    <mergeCell ref="N58:P58"/>
    <mergeCell ref="Q58:S58"/>
    <mergeCell ref="V58:W58"/>
    <mergeCell ref="B59:G59"/>
    <mergeCell ref="H59:J59"/>
    <mergeCell ref="K59:M59"/>
    <mergeCell ref="N59:P59"/>
    <mergeCell ref="Q59:S59"/>
    <mergeCell ref="T59:U59"/>
    <mergeCell ref="V59:W59"/>
    <mergeCell ref="Q25:R25"/>
    <mergeCell ref="Q24:R24"/>
    <mergeCell ref="Q23:R23"/>
    <mergeCell ref="B23:J23"/>
    <mergeCell ref="B24:J24"/>
    <mergeCell ref="B25:J25"/>
    <mergeCell ref="K25:M25"/>
    <mergeCell ref="K24:M24"/>
    <mergeCell ref="K23:M23"/>
    <mergeCell ref="N25:P25"/>
    <mergeCell ref="N24:P24"/>
    <mergeCell ref="N23:P23"/>
    <mergeCell ref="A68:S68"/>
    <mergeCell ref="T68:U68"/>
    <mergeCell ref="V68:W68"/>
    <mergeCell ref="X68:Z68"/>
    <mergeCell ref="V57:W57"/>
    <mergeCell ref="T57:U57"/>
    <mergeCell ref="V53:W53"/>
    <mergeCell ref="T53:U53"/>
    <mergeCell ref="V51:W51"/>
    <mergeCell ref="T51:U51"/>
    <mergeCell ref="Q57:S57"/>
    <mergeCell ref="N57:P57"/>
    <mergeCell ref="K57:M57"/>
    <mergeCell ref="H57:J57"/>
    <mergeCell ref="B57:G57"/>
    <mergeCell ref="V55:W55"/>
    <mergeCell ref="T55:U55"/>
    <mergeCell ref="Q55:S55"/>
    <mergeCell ref="N55:P55"/>
    <mergeCell ref="K55:M55"/>
    <mergeCell ref="H55:J55"/>
    <mergeCell ref="B55:G55"/>
    <mergeCell ref="V56:W56"/>
    <mergeCell ref="T56:U56"/>
    <mergeCell ref="Q56:S56"/>
    <mergeCell ref="N56:P56"/>
    <mergeCell ref="K56:M56"/>
    <mergeCell ref="H56:J56"/>
    <mergeCell ref="B56:G56"/>
    <mergeCell ref="Q53:S53"/>
    <mergeCell ref="N53:P53"/>
    <mergeCell ref="K53:M53"/>
    <mergeCell ref="H53:J53"/>
    <mergeCell ref="B53:G53"/>
    <mergeCell ref="V54:W54"/>
    <mergeCell ref="T54:U54"/>
    <mergeCell ref="Q54:S54"/>
    <mergeCell ref="N54:P54"/>
    <mergeCell ref="K54:M54"/>
    <mergeCell ref="H54:J54"/>
    <mergeCell ref="B54:G54"/>
    <mergeCell ref="Q51:S51"/>
    <mergeCell ref="N51:P51"/>
    <mergeCell ref="K51:M51"/>
    <mergeCell ref="H51:J51"/>
    <mergeCell ref="B51:G51"/>
    <mergeCell ref="V52:W52"/>
    <mergeCell ref="T52:U52"/>
    <mergeCell ref="Q52:S52"/>
    <mergeCell ref="N52:P52"/>
    <mergeCell ref="K52:M52"/>
    <mergeCell ref="H52:J52"/>
    <mergeCell ref="B52:G52"/>
    <mergeCell ref="V50:W50"/>
    <mergeCell ref="T50:U50"/>
    <mergeCell ref="Q50:S50"/>
    <mergeCell ref="N50:P50"/>
    <mergeCell ref="K50:M50"/>
    <mergeCell ref="H50:J50"/>
    <mergeCell ref="B50:G50"/>
    <mergeCell ref="V49:W49"/>
    <mergeCell ref="T49:U49"/>
    <mergeCell ref="V48:W48"/>
    <mergeCell ref="T48:U48"/>
    <mergeCell ref="Q48:S48"/>
    <mergeCell ref="N48:P48"/>
    <mergeCell ref="K48:M48"/>
    <mergeCell ref="H48:J48"/>
    <mergeCell ref="B48:G48"/>
    <mergeCell ref="V47:W47"/>
    <mergeCell ref="Q49:S49"/>
    <mergeCell ref="N49:P49"/>
    <mergeCell ref="K49:M49"/>
    <mergeCell ref="H49:J49"/>
    <mergeCell ref="B49:G49"/>
    <mergeCell ref="V46:W46"/>
    <mergeCell ref="T46:U46"/>
    <mergeCell ref="Q46:S46"/>
    <mergeCell ref="N46:P46"/>
    <mergeCell ref="K46:M46"/>
    <mergeCell ref="H46:J46"/>
    <mergeCell ref="B46:G46"/>
    <mergeCell ref="T47:U47"/>
    <mergeCell ref="Q47:S47"/>
    <mergeCell ref="N47:P47"/>
    <mergeCell ref="K47:M47"/>
    <mergeCell ref="H47:J47"/>
    <mergeCell ref="B47:G47"/>
    <mergeCell ref="V44:W44"/>
    <mergeCell ref="T44:U44"/>
    <mergeCell ref="Q44:S44"/>
    <mergeCell ref="N44:P44"/>
    <mergeCell ref="K44:M44"/>
    <mergeCell ref="H44:J44"/>
    <mergeCell ref="B44:G44"/>
    <mergeCell ref="V45:W45"/>
    <mergeCell ref="T45:U45"/>
    <mergeCell ref="Q45:S45"/>
    <mergeCell ref="N45:P45"/>
    <mergeCell ref="K45:M45"/>
    <mergeCell ref="H45:J45"/>
    <mergeCell ref="B45:G45"/>
    <mergeCell ref="V42:W42"/>
    <mergeCell ref="T42:U42"/>
    <mergeCell ref="Q42:S42"/>
    <mergeCell ref="N42:P42"/>
    <mergeCell ref="K42:M42"/>
    <mergeCell ref="H42:J42"/>
    <mergeCell ref="B42:G42"/>
    <mergeCell ref="V43:W43"/>
    <mergeCell ref="T43:U43"/>
    <mergeCell ref="Q43:S43"/>
    <mergeCell ref="N43:P43"/>
    <mergeCell ref="K43:M43"/>
    <mergeCell ref="H43:J43"/>
    <mergeCell ref="B43:G43"/>
    <mergeCell ref="H40:J40"/>
    <mergeCell ref="B40:G40"/>
    <mergeCell ref="V41:W41"/>
    <mergeCell ref="T41:U41"/>
    <mergeCell ref="Q41:S41"/>
    <mergeCell ref="N41:P41"/>
    <mergeCell ref="K41:M41"/>
    <mergeCell ref="H41:J41"/>
    <mergeCell ref="B41:G41"/>
    <mergeCell ref="H32:J32"/>
    <mergeCell ref="B16:J16"/>
    <mergeCell ref="K37:M37"/>
    <mergeCell ref="H37:J37"/>
    <mergeCell ref="B37:G37"/>
    <mergeCell ref="N17:P17"/>
    <mergeCell ref="K21:M21"/>
    <mergeCell ref="K20:M20"/>
    <mergeCell ref="K19:M19"/>
    <mergeCell ref="K18:M18"/>
    <mergeCell ref="K17:M17"/>
    <mergeCell ref="B17:J17"/>
    <mergeCell ref="N36:P36"/>
    <mergeCell ref="K36:M36"/>
    <mergeCell ref="H36:J36"/>
    <mergeCell ref="B36:G36"/>
    <mergeCell ref="B33:G33"/>
    <mergeCell ref="H33:J33"/>
    <mergeCell ref="N37:P37"/>
    <mergeCell ref="B31:G31"/>
    <mergeCell ref="H31:J31"/>
    <mergeCell ref="K31:M31"/>
    <mergeCell ref="N31:P31"/>
    <mergeCell ref="B21:J21"/>
    <mergeCell ref="Q31:S31"/>
    <mergeCell ref="B137:H146"/>
    <mergeCell ref="J137:Q146"/>
    <mergeCell ref="S137:Y146"/>
    <mergeCell ref="B111:H120"/>
    <mergeCell ref="J111:Q120"/>
    <mergeCell ref="S111:Y120"/>
    <mergeCell ref="B121:H122"/>
    <mergeCell ref="J121:Q122"/>
    <mergeCell ref="S121:Y122"/>
    <mergeCell ref="B99:G99"/>
    <mergeCell ref="H99:P99"/>
    <mergeCell ref="Q99:X99"/>
    <mergeCell ref="Y99:Z99"/>
    <mergeCell ref="B103:Y107"/>
    <mergeCell ref="B97:G97"/>
    <mergeCell ref="H97:P97"/>
    <mergeCell ref="T31:U31"/>
    <mergeCell ref="V31:W31"/>
    <mergeCell ref="B32:G32"/>
    <mergeCell ref="Q97:X97"/>
    <mergeCell ref="Y97:Z97"/>
    <mergeCell ref="B95:G95"/>
    <mergeCell ref="H95:P95"/>
    <mergeCell ref="B147:H148"/>
    <mergeCell ref="J147:Q148"/>
    <mergeCell ref="S147:Y148"/>
    <mergeCell ref="B124:H133"/>
    <mergeCell ref="J124:Q133"/>
    <mergeCell ref="S124:Y133"/>
    <mergeCell ref="B134:H135"/>
    <mergeCell ref="J134:Q135"/>
    <mergeCell ref="S134:Y135"/>
    <mergeCell ref="F154:J154"/>
    <mergeCell ref="R154:W154"/>
    <mergeCell ref="F155:J155"/>
    <mergeCell ref="F151:J151"/>
    <mergeCell ref="R151:W151"/>
    <mergeCell ref="F152:J152"/>
    <mergeCell ref="R152:W152"/>
    <mergeCell ref="F153:J153"/>
    <mergeCell ref="Q153:X153"/>
    <mergeCell ref="Q95:X95"/>
    <mergeCell ref="Y95:Z95"/>
    <mergeCell ref="B96:G96"/>
    <mergeCell ref="H96:P96"/>
    <mergeCell ref="Q96:X96"/>
    <mergeCell ref="Y96:Z96"/>
    <mergeCell ref="B93:G93"/>
    <mergeCell ref="H93:P93"/>
    <mergeCell ref="Q93:X93"/>
    <mergeCell ref="Y93:Z93"/>
    <mergeCell ref="B94:G94"/>
    <mergeCell ref="H94:P94"/>
    <mergeCell ref="Q94:X94"/>
    <mergeCell ref="Y94:Z94"/>
    <mergeCell ref="B88:L88"/>
    <mergeCell ref="M88:X88"/>
    <mergeCell ref="Y88:Z88"/>
    <mergeCell ref="B89:L89"/>
    <mergeCell ref="M89:X89"/>
    <mergeCell ref="Y89:Z89"/>
    <mergeCell ref="B86:L86"/>
    <mergeCell ref="M86:X86"/>
    <mergeCell ref="Y86:Z86"/>
    <mergeCell ref="B87:L87"/>
    <mergeCell ref="M87:X87"/>
    <mergeCell ref="Y87:Z87"/>
    <mergeCell ref="B83:L83"/>
    <mergeCell ref="M83:X83"/>
    <mergeCell ref="Y83:Z83"/>
    <mergeCell ref="A84:Z84"/>
    <mergeCell ref="B85:L85"/>
    <mergeCell ref="M85:X85"/>
    <mergeCell ref="Y85:Z85"/>
    <mergeCell ref="B81:L81"/>
    <mergeCell ref="M81:X81"/>
    <mergeCell ref="Y81:Z81"/>
    <mergeCell ref="B82:L82"/>
    <mergeCell ref="M82:X82"/>
    <mergeCell ref="Y82:Z82"/>
    <mergeCell ref="A78:Z78"/>
    <mergeCell ref="B79:L79"/>
    <mergeCell ref="M79:X79"/>
    <mergeCell ref="Y79:Z79"/>
    <mergeCell ref="B80:L80"/>
    <mergeCell ref="M80:X80"/>
    <mergeCell ref="Y80:Z80"/>
    <mergeCell ref="A33:A36"/>
    <mergeCell ref="A38:A39"/>
    <mergeCell ref="A46:A49"/>
    <mergeCell ref="A51:A52"/>
    <mergeCell ref="B76:L76"/>
    <mergeCell ref="M76:X76"/>
    <mergeCell ref="Y76:Z76"/>
    <mergeCell ref="B77:L77"/>
    <mergeCell ref="Y77:Z77"/>
    <mergeCell ref="M74:X74"/>
    <mergeCell ref="Y74:Z74"/>
    <mergeCell ref="B75:L75"/>
    <mergeCell ref="M75:X75"/>
    <mergeCell ref="Y75:Z75"/>
    <mergeCell ref="B74:L74"/>
    <mergeCell ref="K33:M33"/>
    <mergeCell ref="N33:P33"/>
    <mergeCell ref="B71:L71"/>
    <mergeCell ref="V34:W34"/>
    <mergeCell ref="T35:U35"/>
    <mergeCell ref="V35:W35"/>
    <mergeCell ref="B58:G58"/>
    <mergeCell ref="H58:J58"/>
    <mergeCell ref="T58:U58"/>
    <mergeCell ref="B35:G35"/>
    <mergeCell ref="H35:J35"/>
    <mergeCell ref="K35:M35"/>
    <mergeCell ref="N35:P35"/>
    <mergeCell ref="Q35:S35"/>
    <mergeCell ref="V37:W37"/>
    <mergeCell ref="V38:W38"/>
    <mergeCell ref="T38:U38"/>
    <mergeCell ref="H38:J38"/>
    <mergeCell ref="B38:G38"/>
    <mergeCell ref="H39:J39"/>
    <mergeCell ref="B39:G39"/>
    <mergeCell ref="V40:W40"/>
    <mergeCell ref="T40:U40"/>
    <mergeCell ref="Q40:S40"/>
    <mergeCell ref="N40:P40"/>
    <mergeCell ref="K40:M40"/>
    <mergeCell ref="T37:U37"/>
    <mergeCell ref="Q37:S37"/>
    <mergeCell ref="V39:W39"/>
    <mergeCell ref="T39:U39"/>
    <mergeCell ref="Q39:S39"/>
    <mergeCell ref="N39:P39"/>
    <mergeCell ref="K39:M39"/>
    <mergeCell ref="Y26:Z26"/>
    <mergeCell ref="A27:Z27"/>
    <mergeCell ref="B30:G30"/>
    <mergeCell ref="H30:J30"/>
    <mergeCell ref="K30:M30"/>
    <mergeCell ref="N30:P30"/>
    <mergeCell ref="Q30:S30"/>
    <mergeCell ref="T30:U30"/>
    <mergeCell ref="V30:W30"/>
    <mergeCell ref="X30:Z30"/>
    <mergeCell ref="Q33:S33"/>
    <mergeCell ref="V36:W36"/>
    <mergeCell ref="T36:U36"/>
    <mergeCell ref="Q36:S36"/>
    <mergeCell ref="Q38:S38"/>
    <mergeCell ref="N38:P38"/>
    <mergeCell ref="K38:M38"/>
    <mergeCell ref="B20:J20"/>
    <mergeCell ref="B19:J19"/>
    <mergeCell ref="B18:J18"/>
    <mergeCell ref="K16:M16"/>
    <mergeCell ref="N16:P16"/>
    <mergeCell ref="Q16:R16"/>
    <mergeCell ref="Q21:R21"/>
    <mergeCell ref="Q20:R20"/>
    <mergeCell ref="Q19:R19"/>
    <mergeCell ref="Q18:R18"/>
    <mergeCell ref="Q17:R17"/>
    <mergeCell ref="Q22:R22"/>
    <mergeCell ref="A26:P26"/>
    <mergeCell ref="Q26:R26"/>
    <mergeCell ref="S26:U26"/>
    <mergeCell ref="V26:X26"/>
    <mergeCell ref="B13:J13"/>
    <mergeCell ref="K13:M13"/>
    <mergeCell ref="N13:P13"/>
    <mergeCell ref="Q13:R13"/>
    <mergeCell ref="B14:J14"/>
    <mergeCell ref="K14:M14"/>
    <mergeCell ref="N14:P14"/>
    <mergeCell ref="Q14:R14"/>
    <mergeCell ref="B15:J15"/>
    <mergeCell ref="K15:M15"/>
    <mergeCell ref="N15:P15"/>
    <mergeCell ref="Q15:R15"/>
    <mergeCell ref="B22:J22"/>
    <mergeCell ref="K22:M22"/>
    <mergeCell ref="N22:P22"/>
    <mergeCell ref="N21:P21"/>
    <mergeCell ref="N20:P20"/>
    <mergeCell ref="N19:P19"/>
    <mergeCell ref="N18:P18"/>
    <mergeCell ref="A1:Z1"/>
    <mergeCell ref="J2:Q2"/>
    <mergeCell ref="A3:Z3"/>
    <mergeCell ref="A4:Z4"/>
    <mergeCell ref="M7:P7"/>
    <mergeCell ref="A10:A11"/>
    <mergeCell ref="B12:J12"/>
    <mergeCell ref="K12:M12"/>
    <mergeCell ref="N12:P12"/>
    <mergeCell ref="Q12:R12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98:G98"/>
    <mergeCell ref="H98:P98"/>
    <mergeCell ref="Q98:X98"/>
    <mergeCell ref="Y98:Z98"/>
    <mergeCell ref="K32:M32"/>
    <mergeCell ref="N32:P32"/>
    <mergeCell ref="Q32:S32"/>
    <mergeCell ref="T32:U32"/>
    <mergeCell ref="V32:W32"/>
    <mergeCell ref="T33:U33"/>
    <mergeCell ref="V33:W33"/>
    <mergeCell ref="B34:G34"/>
    <mergeCell ref="H34:J34"/>
    <mergeCell ref="K34:M34"/>
    <mergeCell ref="N34:P34"/>
    <mergeCell ref="Q34:S34"/>
    <mergeCell ref="T34:U34"/>
    <mergeCell ref="M71:X71"/>
    <mergeCell ref="Y71:Z71"/>
    <mergeCell ref="A72:Z72"/>
    <mergeCell ref="B73:L73"/>
    <mergeCell ref="M73:X73"/>
    <mergeCell ref="Y73:Z73"/>
    <mergeCell ref="A69:Z69"/>
  </mergeCells>
  <dataValidations count="8"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whole" operator="greaterThanOrEqual" allowBlank="1" showInputMessage="1" showErrorMessage="1" error="กรุณากรอกข้อมูลเป็นตัวเลข" sqref="K31:S31 L33:P33 R33:S33 R35:S35 O35:P35 L35:M35 N34:N67 Q33:Q67 K33:K67">
      <formula1>0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8" r:id="rId1"/>
  <rowBreaks count="5" manualBreakCount="5">
    <brk id="26" max="16383" man="1"/>
    <brk id="68" max="16383" man="1"/>
    <brk id="89" max="16383" man="1"/>
    <brk id="108" max="16383" man="1"/>
    <brk id="1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155"/>
  <sheetViews>
    <sheetView view="pageBreakPreview" zoomScaleSheetLayoutView="100" workbookViewId="0" topLeftCell="A54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93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 t="s">
        <v>91</v>
      </c>
      <c r="O12" s="365"/>
      <c r="P12" s="365"/>
      <c r="Q12" s="366">
        <f>V31/T31*100</f>
        <v>0</v>
      </c>
      <c r="R12" s="366"/>
      <c r="S12" s="382">
        <v>500000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373" t="s">
        <v>91</v>
      </c>
      <c r="O13" s="373"/>
      <c r="P13" s="373"/>
      <c r="Q13" s="373" t="s">
        <v>91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>
        <v>1</v>
      </c>
      <c r="L14" s="376"/>
      <c r="M14" s="376"/>
      <c r="N14" s="377">
        <f>Q38</f>
        <v>0</v>
      </c>
      <c r="O14" s="377"/>
      <c r="P14" s="377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377" t="s">
        <v>91</v>
      </c>
      <c r="O15" s="377"/>
      <c r="P15" s="377"/>
      <c r="Q15" s="373" t="s">
        <v>91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>
        <v>50</v>
      </c>
      <c r="L16" s="368"/>
      <c r="M16" s="369"/>
      <c r="N16" s="370">
        <f>Q43</f>
        <v>0</v>
      </c>
      <c r="O16" s="371"/>
      <c r="P16" s="372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229">
        <v>200</v>
      </c>
      <c r="L17" s="230"/>
      <c r="M17" s="231"/>
      <c r="N17" s="378"/>
      <c r="O17" s="266"/>
      <c r="P17" s="267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200</v>
      </c>
      <c r="L18" s="368"/>
      <c r="M18" s="369"/>
      <c r="N18" s="370">
        <f>Q49</f>
        <v>0</v>
      </c>
      <c r="O18" s="371"/>
      <c r="P18" s="372"/>
      <c r="Q18" s="373">
        <f>V45/T45*100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40</v>
      </c>
      <c r="L19" s="368"/>
      <c r="M19" s="369"/>
      <c r="N19" s="370">
        <f>Q51</f>
        <v>0</v>
      </c>
      <c r="O19" s="371"/>
      <c r="P19" s="372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200</v>
      </c>
      <c r="L20" s="368"/>
      <c r="M20" s="369"/>
      <c r="N20" s="370">
        <f>Q54</f>
        <v>0</v>
      </c>
      <c r="O20" s="371"/>
      <c r="P20" s="372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 t="s">
        <v>91</v>
      </c>
      <c r="L21" s="368"/>
      <c r="M21" s="369"/>
      <c r="N21" s="370" t="s">
        <v>91</v>
      </c>
      <c r="O21" s="371"/>
      <c r="P21" s="372"/>
      <c r="Q21" s="373" t="s">
        <v>91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115" t="s">
        <v>79</v>
      </c>
      <c r="C22" s="116"/>
      <c r="D22" s="116"/>
      <c r="E22" s="116"/>
      <c r="F22" s="116"/>
      <c r="G22" s="116"/>
      <c r="H22" s="116"/>
      <c r="I22" s="116"/>
      <c r="J22" s="116"/>
      <c r="K22" s="404">
        <v>200</v>
      </c>
      <c r="L22" s="404"/>
      <c r="M22" s="404"/>
      <c r="N22" s="377">
        <f>Q67</f>
        <v>0</v>
      </c>
      <c r="O22" s="377"/>
      <c r="P22" s="377"/>
      <c r="Q22" s="373">
        <f>V57/T57*100</f>
        <v>0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 t="s">
        <v>91</v>
      </c>
      <c r="L23" s="260"/>
      <c r="M23" s="261"/>
      <c r="N23" s="265"/>
      <c r="O23" s="266"/>
      <c r="P23" s="267"/>
      <c r="Q23" s="250" t="s">
        <v>91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256" t="s">
        <v>91</v>
      </c>
      <c r="L24" s="257"/>
      <c r="M24" s="258"/>
      <c r="N24" s="262" t="s">
        <v>91</v>
      </c>
      <c r="O24" s="263"/>
      <c r="P24" s="264"/>
      <c r="Q24" s="249" t="s">
        <v>91</v>
      </c>
      <c r="R24" s="76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256" t="s">
        <v>91</v>
      </c>
      <c r="L25" s="257"/>
      <c r="M25" s="258"/>
      <c r="N25" s="262" t="s">
        <v>91</v>
      </c>
      <c r="O25" s="263"/>
      <c r="P25" s="264"/>
      <c r="Q25" s="249" t="s">
        <v>91</v>
      </c>
      <c r="R25" s="76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9">
        <f>V68</f>
        <v>0</v>
      </c>
      <c r="R26" s="109"/>
      <c r="S26" s="131">
        <f>SUM(S12)</f>
        <v>500000</v>
      </c>
      <c r="T26" s="131"/>
      <c r="U26" s="131"/>
      <c r="V26" s="131">
        <f>SUM(V12)</f>
        <v>0</v>
      </c>
      <c r="W26" s="131"/>
      <c r="X26" s="131"/>
      <c r="Y26" s="131">
        <f>SUM(Y12)</f>
        <v>0</v>
      </c>
      <c r="Z26" s="13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13" ht="24" customHeight="1">
      <c r="A28" s="5" t="s">
        <v>112</v>
      </c>
      <c r="H28" s="13"/>
      <c r="I28" s="14"/>
      <c r="J28" s="14"/>
      <c r="K28" s="14"/>
      <c r="L28" s="14"/>
      <c r="M28" s="14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21" customFormat="1" ht="42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 t="s">
        <v>91</v>
      </c>
      <c r="I31" s="380"/>
      <c r="J31" s="380"/>
      <c r="K31" s="182"/>
      <c r="L31" s="182"/>
      <c r="M31" s="182"/>
      <c r="N31" s="182"/>
      <c r="O31" s="182"/>
      <c r="P31" s="182"/>
      <c r="Q31" s="182"/>
      <c r="R31" s="182"/>
      <c r="S31" s="183"/>
      <c r="T31" s="194">
        <v>30</v>
      </c>
      <c r="U31" s="194"/>
      <c r="V31" s="405">
        <f>SUM(V37,V42)</f>
        <v>0</v>
      </c>
      <c r="W31" s="122"/>
      <c r="X31" s="176"/>
      <c r="Y31" s="177"/>
      <c r="Z31" s="178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 t="s">
        <v>91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 t="s">
        <v>91</v>
      </c>
      <c r="U32" s="72"/>
      <c r="V32" s="73" t="s">
        <v>91</v>
      </c>
      <c r="W32" s="74"/>
      <c r="X32" s="318"/>
      <c r="Y32" s="319"/>
      <c r="Z32" s="320"/>
    </row>
    <row r="33" spans="1:26" ht="24" customHeight="1">
      <c r="A33" s="142"/>
      <c r="B33" s="213" t="s">
        <v>81</v>
      </c>
      <c r="C33" s="213"/>
      <c r="D33" s="213"/>
      <c r="E33" s="213"/>
      <c r="F33" s="213"/>
      <c r="G33" s="213"/>
      <c r="H33" s="113" t="s">
        <v>91</v>
      </c>
      <c r="I33" s="113"/>
      <c r="J33" s="113"/>
      <c r="K33" s="114"/>
      <c r="L33" s="114"/>
      <c r="M33" s="114"/>
      <c r="N33" s="114"/>
      <c r="O33" s="114"/>
      <c r="P33" s="114"/>
      <c r="Q33" s="114"/>
      <c r="R33" s="114"/>
      <c r="S33" s="82"/>
      <c r="T33" s="75" t="s">
        <v>91</v>
      </c>
      <c r="U33" s="75"/>
      <c r="V33" s="76" t="s">
        <v>91</v>
      </c>
      <c r="W33" s="77"/>
      <c r="X33" s="318"/>
      <c r="Y33" s="319"/>
      <c r="Z33" s="320"/>
    </row>
    <row r="34" spans="1:26" ht="24" customHeight="1">
      <c r="A34" s="143"/>
      <c r="B34" s="78" t="s">
        <v>82</v>
      </c>
      <c r="C34" s="79"/>
      <c r="D34" s="79"/>
      <c r="E34" s="79"/>
      <c r="F34" s="79"/>
      <c r="G34" s="80"/>
      <c r="H34" s="119" t="s">
        <v>91</v>
      </c>
      <c r="I34" s="120"/>
      <c r="J34" s="121"/>
      <c r="K34" s="82"/>
      <c r="L34" s="83"/>
      <c r="M34" s="84"/>
      <c r="N34" s="82"/>
      <c r="O34" s="83"/>
      <c r="P34" s="84"/>
      <c r="Q34" s="82"/>
      <c r="R34" s="83"/>
      <c r="S34" s="83"/>
      <c r="T34" s="75" t="s">
        <v>91</v>
      </c>
      <c r="U34" s="75"/>
      <c r="V34" s="76" t="s">
        <v>91</v>
      </c>
      <c r="W34" s="77"/>
      <c r="X34" s="318"/>
      <c r="Y34" s="319"/>
      <c r="Z34" s="320"/>
    </row>
    <row r="35" spans="1:26" ht="72" customHeight="1">
      <c r="A35" s="143"/>
      <c r="B35" s="135" t="s">
        <v>83</v>
      </c>
      <c r="C35" s="135"/>
      <c r="D35" s="135"/>
      <c r="E35" s="135"/>
      <c r="F35" s="135"/>
      <c r="G35" s="135"/>
      <c r="H35" s="113" t="s">
        <v>91</v>
      </c>
      <c r="I35" s="113"/>
      <c r="J35" s="113"/>
      <c r="K35" s="114"/>
      <c r="L35" s="114"/>
      <c r="M35" s="114"/>
      <c r="N35" s="114"/>
      <c r="O35" s="114"/>
      <c r="P35" s="114"/>
      <c r="Q35" s="114"/>
      <c r="R35" s="114"/>
      <c r="S35" s="82"/>
      <c r="T35" s="75" t="s">
        <v>91</v>
      </c>
      <c r="U35" s="75"/>
      <c r="V35" s="76" t="s">
        <v>91</v>
      </c>
      <c r="W35" s="77"/>
      <c r="X35" s="318"/>
      <c r="Y35" s="319"/>
      <c r="Z35" s="320"/>
    </row>
    <row r="36" spans="1:26" ht="24" customHeight="1">
      <c r="A36" s="144"/>
      <c r="B36" s="78" t="s">
        <v>84</v>
      </c>
      <c r="C36" s="79"/>
      <c r="D36" s="79"/>
      <c r="E36" s="79"/>
      <c r="F36" s="79"/>
      <c r="G36" s="80"/>
      <c r="H36" s="119" t="s">
        <v>91</v>
      </c>
      <c r="I36" s="120"/>
      <c r="J36" s="121"/>
      <c r="K36" s="82"/>
      <c r="L36" s="83"/>
      <c r="M36" s="84"/>
      <c r="N36" s="82"/>
      <c r="O36" s="83"/>
      <c r="P36" s="84"/>
      <c r="Q36" s="82"/>
      <c r="R36" s="83"/>
      <c r="S36" s="130"/>
      <c r="T36" s="128" t="s">
        <v>91</v>
      </c>
      <c r="U36" s="129"/>
      <c r="V36" s="292" t="s">
        <v>91</v>
      </c>
      <c r="W36" s="76"/>
      <c r="X36" s="318"/>
      <c r="Y36" s="319"/>
      <c r="Z36" s="320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1</v>
      </c>
      <c r="I37" s="401"/>
      <c r="J37" s="402"/>
      <c r="K37" s="125"/>
      <c r="L37" s="126"/>
      <c r="M37" s="127"/>
      <c r="N37" s="125"/>
      <c r="O37" s="126"/>
      <c r="P37" s="127"/>
      <c r="Q37" s="125"/>
      <c r="R37" s="126"/>
      <c r="S37" s="234"/>
      <c r="T37" s="123">
        <v>20</v>
      </c>
      <c r="U37" s="124"/>
      <c r="V37" s="403">
        <f>SUM(V38:W39)</f>
        <v>0</v>
      </c>
      <c r="W37" s="73"/>
      <c r="X37" s="318"/>
      <c r="Y37" s="319"/>
      <c r="Z37" s="320"/>
    </row>
    <row r="38" spans="1:26" ht="48" customHeight="1">
      <c r="A38" s="142"/>
      <c r="B38" s="139" t="s">
        <v>85</v>
      </c>
      <c r="C38" s="140"/>
      <c r="D38" s="140"/>
      <c r="E38" s="140"/>
      <c r="F38" s="140"/>
      <c r="G38" s="141"/>
      <c r="H38" s="119">
        <v>1</v>
      </c>
      <c r="I38" s="120"/>
      <c r="J38" s="121"/>
      <c r="K38" s="82"/>
      <c r="L38" s="83"/>
      <c r="M38" s="84"/>
      <c r="N38" s="82"/>
      <c r="O38" s="83"/>
      <c r="P38" s="84"/>
      <c r="Q38" s="82"/>
      <c r="R38" s="83"/>
      <c r="S38" s="130"/>
      <c r="T38" s="128">
        <v>10</v>
      </c>
      <c r="U38" s="129"/>
      <c r="V38" s="292">
        <f aca="true" t="shared" si="0" ref="V38:V43">(T38*((K38*0)+(N38*50)+(Q38*100)))/(H38*100)</f>
        <v>0</v>
      </c>
      <c r="W38" s="76"/>
      <c r="X38" s="318"/>
      <c r="Y38" s="319"/>
      <c r="Z38" s="320"/>
    </row>
    <row r="39" spans="1:26" ht="24" customHeight="1">
      <c r="A39" s="144"/>
      <c r="B39" s="78" t="s">
        <v>86</v>
      </c>
      <c r="C39" s="79"/>
      <c r="D39" s="79"/>
      <c r="E39" s="79"/>
      <c r="F39" s="79"/>
      <c r="G39" s="80"/>
      <c r="H39" s="119">
        <v>80</v>
      </c>
      <c r="I39" s="120"/>
      <c r="J39" s="121"/>
      <c r="K39" s="82"/>
      <c r="L39" s="83"/>
      <c r="M39" s="84"/>
      <c r="N39" s="82"/>
      <c r="O39" s="83"/>
      <c r="P39" s="84"/>
      <c r="Q39" s="82"/>
      <c r="R39" s="83"/>
      <c r="S39" s="130"/>
      <c r="T39" s="128">
        <v>10</v>
      </c>
      <c r="U39" s="129"/>
      <c r="V39" s="292">
        <f t="shared" si="0"/>
        <v>0</v>
      </c>
      <c r="W39" s="76"/>
      <c r="X39" s="318"/>
      <c r="Y39" s="319"/>
      <c r="Z39" s="320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 t="s">
        <v>91</v>
      </c>
      <c r="I40" s="401"/>
      <c r="J40" s="402"/>
      <c r="K40" s="125"/>
      <c r="L40" s="126"/>
      <c r="M40" s="127"/>
      <c r="N40" s="125"/>
      <c r="O40" s="126"/>
      <c r="P40" s="127"/>
      <c r="Q40" s="125"/>
      <c r="R40" s="126"/>
      <c r="S40" s="234"/>
      <c r="T40" s="123" t="s">
        <v>91</v>
      </c>
      <c r="U40" s="124"/>
      <c r="V40" s="403" t="s">
        <v>91</v>
      </c>
      <c r="W40" s="73"/>
      <c r="X40" s="318"/>
      <c r="Y40" s="319"/>
      <c r="Z40" s="320"/>
    </row>
    <row r="41" spans="1:26" ht="48" customHeight="1">
      <c r="A41" s="47"/>
      <c r="B41" s="139" t="s">
        <v>87</v>
      </c>
      <c r="C41" s="140"/>
      <c r="D41" s="140"/>
      <c r="E41" s="140"/>
      <c r="F41" s="140"/>
      <c r="G41" s="141"/>
      <c r="H41" s="119" t="s">
        <v>91</v>
      </c>
      <c r="I41" s="120"/>
      <c r="J41" s="121"/>
      <c r="K41" s="82"/>
      <c r="L41" s="83"/>
      <c r="M41" s="84"/>
      <c r="N41" s="82"/>
      <c r="O41" s="83"/>
      <c r="P41" s="84"/>
      <c r="Q41" s="82"/>
      <c r="R41" s="83"/>
      <c r="S41" s="130"/>
      <c r="T41" s="128" t="s">
        <v>91</v>
      </c>
      <c r="U41" s="129"/>
      <c r="V41" s="292" t="s">
        <v>91</v>
      </c>
      <c r="W41" s="76"/>
      <c r="X41" s="318"/>
      <c r="Y41" s="319"/>
      <c r="Z41" s="320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50</v>
      </c>
      <c r="I42" s="401"/>
      <c r="J42" s="402"/>
      <c r="K42" s="125"/>
      <c r="L42" s="126"/>
      <c r="M42" s="127"/>
      <c r="N42" s="125"/>
      <c r="O42" s="126"/>
      <c r="P42" s="127"/>
      <c r="Q42" s="125"/>
      <c r="R42" s="126"/>
      <c r="S42" s="234"/>
      <c r="T42" s="123">
        <v>10</v>
      </c>
      <c r="U42" s="124"/>
      <c r="V42" s="403">
        <f>SUM(V43)</f>
        <v>0</v>
      </c>
      <c r="W42" s="73"/>
      <c r="X42" s="318"/>
      <c r="Y42" s="319"/>
      <c r="Z42" s="320"/>
    </row>
    <row r="43" spans="1:26" ht="48" customHeight="1">
      <c r="A43" s="47"/>
      <c r="B43" s="139" t="s">
        <v>88</v>
      </c>
      <c r="C43" s="140"/>
      <c r="D43" s="140"/>
      <c r="E43" s="140"/>
      <c r="F43" s="140"/>
      <c r="G43" s="141"/>
      <c r="H43" s="119">
        <v>50</v>
      </c>
      <c r="I43" s="120"/>
      <c r="J43" s="121"/>
      <c r="K43" s="82"/>
      <c r="L43" s="83"/>
      <c r="M43" s="84"/>
      <c r="N43" s="82"/>
      <c r="O43" s="83"/>
      <c r="P43" s="84"/>
      <c r="Q43" s="82"/>
      <c r="R43" s="83"/>
      <c r="S43" s="130"/>
      <c r="T43" s="128">
        <v>10</v>
      </c>
      <c r="U43" s="129"/>
      <c r="V43" s="292">
        <f t="shared" si="0"/>
        <v>0</v>
      </c>
      <c r="W43" s="76"/>
      <c r="X43" s="318"/>
      <c r="Y43" s="319"/>
      <c r="Z43" s="320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208">
        <v>200</v>
      </c>
      <c r="I44" s="209"/>
      <c r="J44" s="210"/>
      <c r="K44" s="183"/>
      <c r="L44" s="206"/>
      <c r="M44" s="207"/>
      <c r="N44" s="183"/>
      <c r="O44" s="206"/>
      <c r="P44" s="207"/>
      <c r="Q44" s="183"/>
      <c r="R44" s="206"/>
      <c r="S44" s="228"/>
      <c r="T44" s="226">
        <v>70</v>
      </c>
      <c r="U44" s="227"/>
      <c r="V44" s="406">
        <f>SUM(V45,V50,V53,V57)</f>
        <v>0</v>
      </c>
      <c r="W44" s="195"/>
      <c r="X44" s="318"/>
      <c r="Y44" s="319"/>
      <c r="Z44" s="320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200</v>
      </c>
      <c r="I45" s="401"/>
      <c r="J45" s="402"/>
      <c r="K45" s="125"/>
      <c r="L45" s="126"/>
      <c r="M45" s="127"/>
      <c r="N45" s="125"/>
      <c r="O45" s="126"/>
      <c r="P45" s="127"/>
      <c r="Q45" s="125"/>
      <c r="R45" s="126"/>
      <c r="S45" s="234"/>
      <c r="T45" s="123">
        <v>45</v>
      </c>
      <c r="U45" s="124"/>
      <c r="V45" s="403">
        <f>SUM(V46:W49)</f>
        <v>0</v>
      </c>
      <c r="W45" s="73"/>
      <c r="X45" s="318"/>
      <c r="Y45" s="319"/>
      <c r="Z45" s="320"/>
    </row>
    <row r="46" spans="1:26" ht="24" customHeight="1">
      <c r="A46" s="142"/>
      <c r="B46" s="139" t="s">
        <v>81</v>
      </c>
      <c r="C46" s="140"/>
      <c r="D46" s="140"/>
      <c r="E46" s="140"/>
      <c r="F46" s="140"/>
      <c r="G46" s="141"/>
      <c r="H46" s="119">
        <v>200</v>
      </c>
      <c r="I46" s="120"/>
      <c r="J46" s="121"/>
      <c r="K46" s="82"/>
      <c r="L46" s="83"/>
      <c r="M46" s="84"/>
      <c r="N46" s="82"/>
      <c r="O46" s="83"/>
      <c r="P46" s="84"/>
      <c r="Q46" s="82"/>
      <c r="R46" s="83"/>
      <c r="S46" s="130"/>
      <c r="T46" s="128">
        <v>15</v>
      </c>
      <c r="U46" s="129"/>
      <c r="V46" s="76">
        <f aca="true" t="shared" si="1" ref="V46:V49">(T46*((K46*0)+(N46*50)+(Q46*100)))/(H46*100)</f>
        <v>0</v>
      </c>
      <c r="W46" s="77"/>
      <c r="X46" s="318"/>
      <c r="Y46" s="319"/>
      <c r="Z46" s="320"/>
    </row>
    <row r="47" spans="1:26" ht="24" customHeight="1">
      <c r="A47" s="143"/>
      <c r="B47" s="139" t="s">
        <v>82</v>
      </c>
      <c r="C47" s="140"/>
      <c r="D47" s="140"/>
      <c r="E47" s="140"/>
      <c r="F47" s="140"/>
      <c r="G47" s="141"/>
      <c r="H47" s="119">
        <v>200</v>
      </c>
      <c r="I47" s="120"/>
      <c r="J47" s="121"/>
      <c r="K47" s="82"/>
      <c r="L47" s="83"/>
      <c r="M47" s="84"/>
      <c r="N47" s="82"/>
      <c r="O47" s="83"/>
      <c r="P47" s="84"/>
      <c r="Q47" s="82"/>
      <c r="R47" s="83"/>
      <c r="S47" s="130"/>
      <c r="T47" s="128">
        <v>15</v>
      </c>
      <c r="U47" s="129"/>
      <c r="V47" s="76">
        <f t="shared" si="1"/>
        <v>0</v>
      </c>
      <c r="W47" s="77"/>
      <c r="X47" s="318"/>
      <c r="Y47" s="319"/>
      <c r="Z47" s="320"/>
    </row>
    <row r="48" spans="1:26" ht="48" customHeight="1">
      <c r="A48" s="143"/>
      <c r="B48" s="139" t="s">
        <v>89</v>
      </c>
      <c r="C48" s="140"/>
      <c r="D48" s="140"/>
      <c r="E48" s="140"/>
      <c r="F48" s="140"/>
      <c r="G48" s="141"/>
      <c r="H48" s="119">
        <v>200</v>
      </c>
      <c r="I48" s="120"/>
      <c r="J48" s="121"/>
      <c r="K48" s="82"/>
      <c r="L48" s="83"/>
      <c r="M48" s="84"/>
      <c r="N48" s="82"/>
      <c r="O48" s="83"/>
      <c r="P48" s="84"/>
      <c r="Q48" s="82"/>
      <c r="R48" s="83"/>
      <c r="S48" s="130"/>
      <c r="T48" s="128">
        <v>10</v>
      </c>
      <c r="U48" s="129"/>
      <c r="V48" s="76">
        <f t="shared" si="1"/>
        <v>0</v>
      </c>
      <c r="W48" s="77"/>
      <c r="X48" s="318"/>
      <c r="Y48" s="319"/>
      <c r="Z48" s="320"/>
    </row>
    <row r="49" spans="1:26" ht="24" customHeight="1">
      <c r="A49" s="144"/>
      <c r="B49" s="139" t="s">
        <v>84</v>
      </c>
      <c r="C49" s="140"/>
      <c r="D49" s="140"/>
      <c r="E49" s="140"/>
      <c r="F49" s="140"/>
      <c r="G49" s="141"/>
      <c r="H49" s="119">
        <v>200</v>
      </c>
      <c r="I49" s="120"/>
      <c r="J49" s="121"/>
      <c r="K49" s="82"/>
      <c r="L49" s="83"/>
      <c r="M49" s="84"/>
      <c r="N49" s="82"/>
      <c r="O49" s="83"/>
      <c r="P49" s="84"/>
      <c r="Q49" s="82"/>
      <c r="R49" s="83"/>
      <c r="S49" s="130"/>
      <c r="T49" s="128">
        <v>5</v>
      </c>
      <c r="U49" s="129"/>
      <c r="V49" s="76">
        <f t="shared" si="1"/>
        <v>0</v>
      </c>
      <c r="W49" s="77"/>
      <c r="X49" s="318"/>
      <c r="Y49" s="319"/>
      <c r="Z49" s="320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4</v>
      </c>
      <c r="I50" s="401"/>
      <c r="J50" s="402"/>
      <c r="K50" s="125"/>
      <c r="L50" s="126"/>
      <c r="M50" s="127"/>
      <c r="N50" s="125"/>
      <c r="O50" s="126"/>
      <c r="P50" s="127"/>
      <c r="Q50" s="125"/>
      <c r="R50" s="126"/>
      <c r="S50" s="234"/>
      <c r="T50" s="123">
        <v>5</v>
      </c>
      <c r="U50" s="124"/>
      <c r="V50" s="403">
        <f>SUM(V51:W52)</f>
        <v>0</v>
      </c>
      <c r="W50" s="73"/>
      <c r="X50" s="318"/>
      <c r="Y50" s="319"/>
      <c r="Z50" s="320"/>
    </row>
    <row r="51" spans="1:26" ht="48" customHeight="1">
      <c r="A51" s="142"/>
      <c r="B51" s="139" t="s">
        <v>85</v>
      </c>
      <c r="C51" s="140"/>
      <c r="D51" s="140"/>
      <c r="E51" s="140"/>
      <c r="F51" s="140"/>
      <c r="G51" s="141"/>
      <c r="H51" s="119">
        <v>4</v>
      </c>
      <c r="I51" s="120"/>
      <c r="J51" s="121"/>
      <c r="K51" s="82"/>
      <c r="L51" s="83"/>
      <c r="M51" s="84"/>
      <c r="N51" s="82"/>
      <c r="O51" s="83"/>
      <c r="P51" s="84"/>
      <c r="Q51" s="82"/>
      <c r="R51" s="83"/>
      <c r="S51" s="130"/>
      <c r="T51" s="128">
        <v>3</v>
      </c>
      <c r="U51" s="129"/>
      <c r="V51" s="76">
        <f aca="true" t="shared" si="2" ref="V51">(T51*((K51*0)+(N51*50)+(Q51*100)))/(H51*100)</f>
        <v>0</v>
      </c>
      <c r="W51" s="77"/>
      <c r="X51" s="318"/>
      <c r="Y51" s="319"/>
      <c r="Z51" s="320"/>
    </row>
    <row r="52" spans="1:26" ht="24" customHeight="1">
      <c r="A52" s="144"/>
      <c r="B52" s="139" t="s">
        <v>86</v>
      </c>
      <c r="C52" s="140"/>
      <c r="D52" s="140"/>
      <c r="E52" s="140"/>
      <c r="F52" s="140"/>
      <c r="G52" s="141"/>
      <c r="H52" s="119">
        <v>80</v>
      </c>
      <c r="I52" s="120"/>
      <c r="J52" s="121"/>
      <c r="K52" s="82"/>
      <c r="L52" s="83"/>
      <c r="M52" s="84"/>
      <c r="N52" s="82"/>
      <c r="O52" s="83"/>
      <c r="P52" s="84"/>
      <c r="Q52" s="82"/>
      <c r="R52" s="83"/>
      <c r="S52" s="130"/>
      <c r="T52" s="128">
        <v>2</v>
      </c>
      <c r="U52" s="129"/>
      <c r="V52" s="76">
        <f aca="true" t="shared" si="3" ref="V52">(T52*((K52*0)+(N52*50)+(Q52*100)))/(H52*100)</f>
        <v>0</v>
      </c>
      <c r="W52" s="77"/>
      <c r="X52" s="318"/>
      <c r="Y52" s="319"/>
      <c r="Z52" s="320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200</v>
      </c>
      <c r="I53" s="401"/>
      <c r="J53" s="402"/>
      <c r="K53" s="125"/>
      <c r="L53" s="126"/>
      <c r="M53" s="127"/>
      <c r="N53" s="125"/>
      <c r="O53" s="126"/>
      <c r="P53" s="127"/>
      <c r="Q53" s="125"/>
      <c r="R53" s="126"/>
      <c r="S53" s="234"/>
      <c r="T53" s="123">
        <v>10</v>
      </c>
      <c r="U53" s="124"/>
      <c r="V53" s="403">
        <f>SUM(V54)</f>
        <v>0</v>
      </c>
      <c r="W53" s="73"/>
      <c r="X53" s="318"/>
      <c r="Y53" s="319"/>
      <c r="Z53" s="320"/>
    </row>
    <row r="54" spans="1:26" s="20" customFormat="1" ht="48" customHeight="1">
      <c r="A54" s="62"/>
      <c r="B54" s="139" t="s">
        <v>87</v>
      </c>
      <c r="C54" s="140"/>
      <c r="D54" s="140"/>
      <c r="E54" s="140"/>
      <c r="F54" s="140"/>
      <c r="G54" s="141"/>
      <c r="H54" s="119">
        <v>200</v>
      </c>
      <c r="I54" s="120"/>
      <c r="J54" s="121"/>
      <c r="K54" s="82"/>
      <c r="L54" s="83"/>
      <c r="M54" s="84"/>
      <c r="N54" s="82"/>
      <c r="O54" s="83"/>
      <c r="P54" s="84"/>
      <c r="Q54" s="82"/>
      <c r="R54" s="83"/>
      <c r="S54" s="130"/>
      <c r="T54" s="128">
        <v>10</v>
      </c>
      <c r="U54" s="129"/>
      <c r="V54" s="76">
        <f aca="true" t="shared" si="4" ref="V54">(T54*((K54*0)+(N54*50)+(Q54*100)))/(H54*100)</f>
        <v>0</v>
      </c>
      <c r="W54" s="77"/>
      <c r="X54" s="318"/>
      <c r="Y54" s="319"/>
      <c r="Z54" s="320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 t="s">
        <v>91</v>
      </c>
      <c r="I55" s="401"/>
      <c r="J55" s="402"/>
      <c r="K55" s="125"/>
      <c r="L55" s="126"/>
      <c r="M55" s="127"/>
      <c r="N55" s="125"/>
      <c r="O55" s="126"/>
      <c r="P55" s="127"/>
      <c r="Q55" s="125"/>
      <c r="R55" s="126"/>
      <c r="S55" s="234"/>
      <c r="T55" s="123" t="s">
        <v>91</v>
      </c>
      <c r="U55" s="124"/>
      <c r="V55" s="403" t="s">
        <v>91</v>
      </c>
      <c r="W55" s="73"/>
      <c r="X55" s="318"/>
      <c r="Y55" s="319"/>
      <c r="Z55" s="320"/>
    </row>
    <row r="56" spans="1:26" ht="48" customHeight="1">
      <c r="A56" s="47"/>
      <c r="B56" s="139" t="s">
        <v>88</v>
      </c>
      <c r="C56" s="140"/>
      <c r="D56" s="140"/>
      <c r="E56" s="140"/>
      <c r="F56" s="140"/>
      <c r="G56" s="141"/>
      <c r="H56" s="119" t="s">
        <v>91</v>
      </c>
      <c r="I56" s="120"/>
      <c r="J56" s="121"/>
      <c r="K56" s="82"/>
      <c r="L56" s="83"/>
      <c r="M56" s="84"/>
      <c r="N56" s="82"/>
      <c r="O56" s="83"/>
      <c r="P56" s="84"/>
      <c r="Q56" s="82"/>
      <c r="R56" s="83"/>
      <c r="S56" s="130"/>
      <c r="T56" s="128" t="s">
        <v>91</v>
      </c>
      <c r="U56" s="129"/>
      <c r="V56" s="76" t="s">
        <v>91</v>
      </c>
      <c r="W56" s="77"/>
      <c r="X56" s="318"/>
      <c r="Y56" s="319"/>
      <c r="Z56" s="320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>
        <v>200</v>
      </c>
      <c r="I57" s="401"/>
      <c r="J57" s="402"/>
      <c r="K57" s="125"/>
      <c r="L57" s="126"/>
      <c r="M57" s="127"/>
      <c r="N57" s="125"/>
      <c r="O57" s="126"/>
      <c r="P57" s="127"/>
      <c r="Q57" s="125"/>
      <c r="R57" s="126"/>
      <c r="S57" s="234"/>
      <c r="T57" s="123">
        <v>10</v>
      </c>
      <c r="U57" s="124"/>
      <c r="V57" s="403">
        <f>SUM(V58)</f>
        <v>0</v>
      </c>
      <c r="W57" s="73"/>
      <c r="X57" s="318"/>
      <c r="Y57" s="319"/>
      <c r="Z57" s="320"/>
    </row>
    <row r="58" spans="1:26" ht="48" customHeight="1">
      <c r="A58" s="47"/>
      <c r="B58" s="139" t="s">
        <v>90</v>
      </c>
      <c r="C58" s="140"/>
      <c r="D58" s="140"/>
      <c r="E58" s="140"/>
      <c r="F58" s="140"/>
      <c r="G58" s="141"/>
      <c r="H58" s="285">
        <v>200</v>
      </c>
      <c r="I58" s="286"/>
      <c r="J58" s="287"/>
      <c r="K58" s="82"/>
      <c r="L58" s="83"/>
      <c r="M58" s="84"/>
      <c r="N58" s="82"/>
      <c r="O58" s="83"/>
      <c r="P58" s="84"/>
      <c r="Q58" s="82"/>
      <c r="R58" s="83"/>
      <c r="S58" s="83"/>
      <c r="T58" s="407">
        <v>10</v>
      </c>
      <c r="U58" s="408"/>
      <c r="V58" s="409">
        <f>(T58*((K67*0)+(N67*50)+(Q67*100)))/(H58*100)</f>
        <v>0</v>
      </c>
      <c r="W58" s="76"/>
      <c r="X58" s="318"/>
      <c r="Y58" s="319"/>
      <c r="Z58" s="320"/>
    </row>
    <row r="59" spans="1:26" ht="24" customHeight="1">
      <c r="A59" s="48">
        <v>3</v>
      </c>
      <c r="B59" s="232" t="s">
        <v>96</v>
      </c>
      <c r="C59" s="233"/>
      <c r="D59" s="233"/>
      <c r="E59" s="233"/>
      <c r="F59" s="233"/>
      <c r="G59" s="102"/>
      <c r="H59" s="268" t="s">
        <v>91</v>
      </c>
      <c r="I59" s="269"/>
      <c r="J59" s="270"/>
      <c r="K59" s="183"/>
      <c r="L59" s="206"/>
      <c r="M59" s="207"/>
      <c r="N59" s="183"/>
      <c r="O59" s="206"/>
      <c r="P59" s="207"/>
      <c r="Q59" s="183"/>
      <c r="R59" s="206"/>
      <c r="S59" s="271"/>
      <c r="T59" s="272" t="s">
        <v>91</v>
      </c>
      <c r="U59" s="273"/>
      <c r="V59" s="274" t="s">
        <v>91</v>
      </c>
      <c r="W59" s="195"/>
      <c r="X59" s="318"/>
      <c r="Y59" s="319"/>
      <c r="Z59" s="320"/>
    </row>
    <row r="60" spans="1:26" s="26" customFormat="1" ht="24" customHeight="1">
      <c r="A60" s="51">
        <v>3.1</v>
      </c>
      <c r="B60" s="362" t="s">
        <v>74</v>
      </c>
      <c r="C60" s="363"/>
      <c r="D60" s="363"/>
      <c r="E60" s="363"/>
      <c r="F60" s="363"/>
      <c r="G60" s="364"/>
      <c r="H60" s="275" t="s">
        <v>91</v>
      </c>
      <c r="I60" s="276"/>
      <c r="J60" s="277"/>
      <c r="K60" s="125"/>
      <c r="L60" s="126"/>
      <c r="M60" s="127"/>
      <c r="N60" s="125"/>
      <c r="O60" s="126"/>
      <c r="P60" s="127"/>
      <c r="Q60" s="125"/>
      <c r="R60" s="126"/>
      <c r="S60" s="278"/>
      <c r="T60" s="279" t="s">
        <v>91</v>
      </c>
      <c r="U60" s="280"/>
      <c r="V60" s="281" t="s">
        <v>91</v>
      </c>
      <c r="W60" s="73"/>
      <c r="X60" s="318"/>
      <c r="Y60" s="319"/>
      <c r="Z60" s="320"/>
    </row>
    <row r="61" spans="1:26" s="25" customFormat="1" ht="24" customHeight="1">
      <c r="A61" s="282"/>
      <c r="B61" s="139" t="s">
        <v>81</v>
      </c>
      <c r="C61" s="140"/>
      <c r="D61" s="140"/>
      <c r="E61" s="140"/>
      <c r="F61" s="140"/>
      <c r="G61" s="141"/>
      <c r="H61" s="285" t="s">
        <v>91</v>
      </c>
      <c r="I61" s="286"/>
      <c r="J61" s="287"/>
      <c r="K61" s="82"/>
      <c r="L61" s="83"/>
      <c r="M61" s="84"/>
      <c r="N61" s="82"/>
      <c r="O61" s="83"/>
      <c r="P61" s="84"/>
      <c r="Q61" s="288"/>
      <c r="R61" s="289"/>
      <c r="S61" s="289"/>
      <c r="T61" s="290" t="s">
        <v>91</v>
      </c>
      <c r="U61" s="291"/>
      <c r="V61" s="292" t="s">
        <v>91</v>
      </c>
      <c r="W61" s="76"/>
      <c r="X61" s="318"/>
      <c r="Y61" s="319"/>
      <c r="Z61" s="320"/>
    </row>
    <row r="62" spans="1:26" s="25" customFormat="1" ht="24" customHeight="1">
      <c r="A62" s="283"/>
      <c r="B62" s="139" t="s">
        <v>82</v>
      </c>
      <c r="C62" s="140"/>
      <c r="D62" s="140"/>
      <c r="E62" s="140"/>
      <c r="F62" s="140"/>
      <c r="G62" s="141"/>
      <c r="H62" s="285" t="s">
        <v>91</v>
      </c>
      <c r="I62" s="286"/>
      <c r="J62" s="287"/>
      <c r="K62" s="82"/>
      <c r="L62" s="83"/>
      <c r="M62" s="84"/>
      <c r="N62" s="82"/>
      <c r="O62" s="83"/>
      <c r="P62" s="83"/>
      <c r="Q62" s="293"/>
      <c r="R62" s="294"/>
      <c r="S62" s="295"/>
      <c r="T62" s="296" t="s">
        <v>91</v>
      </c>
      <c r="U62" s="297"/>
      <c r="V62" s="292" t="s">
        <v>91</v>
      </c>
      <c r="W62" s="76"/>
      <c r="X62" s="318"/>
      <c r="Y62" s="319"/>
      <c r="Z62" s="320"/>
    </row>
    <row r="63" spans="1:26" s="24" customFormat="1" ht="48" customHeight="1">
      <c r="A63" s="283"/>
      <c r="B63" s="298" t="s">
        <v>97</v>
      </c>
      <c r="C63" s="299"/>
      <c r="D63" s="299"/>
      <c r="E63" s="299"/>
      <c r="F63" s="299"/>
      <c r="G63" s="300"/>
      <c r="H63" s="285" t="s">
        <v>91</v>
      </c>
      <c r="I63" s="286"/>
      <c r="J63" s="287"/>
      <c r="K63" s="82"/>
      <c r="L63" s="83"/>
      <c r="M63" s="84"/>
      <c r="N63" s="82"/>
      <c r="O63" s="83"/>
      <c r="P63" s="84"/>
      <c r="Q63" s="357"/>
      <c r="R63" s="294"/>
      <c r="S63" s="295"/>
      <c r="T63" s="358" t="s">
        <v>91</v>
      </c>
      <c r="U63" s="297"/>
      <c r="V63" s="292" t="s">
        <v>91</v>
      </c>
      <c r="W63" s="76"/>
      <c r="X63" s="318"/>
      <c r="Y63" s="319"/>
      <c r="Z63" s="320"/>
    </row>
    <row r="64" spans="1:26" s="25" customFormat="1" ht="24" customHeight="1">
      <c r="A64" s="284"/>
      <c r="B64" s="359" t="s">
        <v>84</v>
      </c>
      <c r="C64" s="360"/>
      <c r="D64" s="360"/>
      <c r="E64" s="360"/>
      <c r="F64" s="360"/>
      <c r="G64" s="361"/>
      <c r="H64" s="286" t="s">
        <v>91</v>
      </c>
      <c r="I64" s="286"/>
      <c r="J64" s="287"/>
      <c r="K64" s="82"/>
      <c r="L64" s="83"/>
      <c r="M64" s="84"/>
      <c r="N64" s="82"/>
      <c r="O64" s="83"/>
      <c r="P64" s="84"/>
      <c r="Q64" s="357"/>
      <c r="R64" s="294"/>
      <c r="S64" s="295"/>
      <c r="T64" s="358" t="s">
        <v>91</v>
      </c>
      <c r="U64" s="297"/>
      <c r="V64" s="292" t="s">
        <v>91</v>
      </c>
      <c r="W64" s="76"/>
      <c r="X64" s="318"/>
      <c r="Y64" s="319"/>
      <c r="Z64" s="320"/>
    </row>
    <row r="65" spans="1:26" s="26" customFormat="1" ht="24" customHeight="1">
      <c r="A65" s="52">
        <v>3.2</v>
      </c>
      <c r="B65" s="345" t="s">
        <v>75</v>
      </c>
      <c r="C65" s="346"/>
      <c r="D65" s="346"/>
      <c r="E65" s="346"/>
      <c r="F65" s="346"/>
      <c r="G65" s="347"/>
      <c r="H65" s="276" t="s">
        <v>91</v>
      </c>
      <c r="I65" s="276"/>
      <c r="J65" s="277"/>
      <c r="K65" s="348"/>
      <c r="L65" s="349"/>
      <c r="M65" s="350"/>
      <c r="N65" s="348"/>
      <c r="O65" s="349"/>
      <c r="P65" s="350"/>
      <c r="Q65" s="351"/>
      <c r="R65" s="352"/>
      <c r="S65" s="353"/>
      <c r="T65" s="354" t="s">
        <v>91</v>
      </c>
      <c r="U65" s="280"/>
      <c r="V65" s="355" t="s">
        <v>91</v>
      </c>
      <c r="W65" s="356"/>
      <c r="X65" s="318"/>
      <c r="Y65" s="319"/>
      <c r="Z65" s="320"/>
    </row>
    <row r="66" spans="1:26" s="25" customFormat="1" ht="48" customHeight="1">
      <c r="A66" s="301"/>
      <c r="B66" s="303" t="s">
        <v>85</v>
      </c>
      <c r="C66" s="304"/>
      <c r="D66" s="304"/>
      <c r="E66" s="304"/>
      <c r="F66" s="304"/>
      <c r="G66" s="305"/>
      <c r="H66" s="286" t="s">
        <v>91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 t="s">
        <v>91</v>
      </c>
      <c r="U66" s="311"/>
      <c r="V66" s="292" t="s">
        <v>91</v>
      </c>
      <c r="W66" s="76"/>
      <c r="X66" s="318"/>
      <c r="Y66" s="319"/>
      <c r="Z66" s="320"/>
    </row>
    <row r="67" spans="1:26" s="25" customFormat="1" ht="24" customHeight="1">
      <c r="A67" s="302"/>
      <c r="B67" s="312" t="s">
        <v>86</v>
      </c>
      <c r="C67" s="313"/>
      <c r="D67" s="313"/>
      <c r="E67" s="313"/>
      <c r="F67" s="313"/>
      <c r="G67" s="314"/>
      <c r="H67" s="285" t="s">
        <v>91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 t="s">
        <v>91</v>
      </c>
      <c r="U67" s="317"/>
      <c r="V67" s="292" t="s">
        <v>91</v>
      </c>
      <c r="W67" s="76"/>
      <c r="X67" s="179"/>
      <c r="Y67" s="180"/>
      <c r="Z67" s="181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SUM(T44,T31)</f>
        <v>100</v>
      </c>
      <c r="U68" s="243"/>
      <c r="V68" s="244">
        <f>SUM(V44,V31)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4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18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18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18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18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18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18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21" customHeight="1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4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42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42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42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42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42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21" customHeight="1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21" customHeight="1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21" customHeight="1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21" customHeight="1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21" customHeight="1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21" customHeight="1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24" customHeight="1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24" customHeight="1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24" customHeight="1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58" name="ช่วง1_2"/>
    <protectedRange sqref="K59:S67" name="ช่วง1_2_3"/>
  </protectedRanges>
  <mergeCells count="467">
    <mergeCell ref="T67:U67"/>
    <mergeCell ref="V67:W67"/>
    <mergeCell ref="A66:A67"/>
    <mergeCell ref="B66:G66"/>
    <mergeCell ref="H66:J66"/>
    <mergeCell ref="K67:M67"/>
    <mergeCell ref="N67:P67"/>
    <mergeCell ref="Q67:S67"/>
    <mergeCell ref="T66:U66"/>
    <mergeCell ref="V66:W66"/>
    <mergeCell ref="Q58:S58"/>
    <mergeCell ref="N58:P58"/>
    <mergeCell ref="K58:M58"/>
    <mergeCell ref="B59:G59"/>
    <mergeCell ref="H59:J59"/>
    <mergeCell ref="K59:M59"/>
    <mergeCell ref="N59:P59"/>
    <mergeCell ref="Q59:S59"/>
    <mergeCell ref="B67:G67"/>
    <mergeCell ref="H67:J67"/>
    <mergeCell ref="K64:M64"/>
    <mergeCell ref="N64:P64"/>
    <mergeCell ref="Q64:S64"/>
    <mergeCell ref="H58:J58"/>
    <mergeCell ref="K66:M66"/>
    <mergeCell ref="N66:P66"/>
    <mergeCell ref="Q66:S66"/>
    <mergeCell ref="T64:U64"/>
    <mergeCell ref="V64:W64"/>
    <mergeCell ref="B65:G65"/>
    <mergeCell ref="H65:J65"/>
    <mergeCell ref="K65:M65"/>
    <mergeCell ref="N65:P65"/>
    <mergeCell ref="Q65:S65"/>
    <mergeCell ref="T65:U65"/>
    <mergeCell ref="V65:W65"/>
    <mergeCell ref="A61:A64"/>
    <mergeCell ref="B61:G61"/>
    <mergeCell ref="H61:J61"/>
    <mergeCell ref="K61:M61"/>
    <mergeCell ref="N61:P61"/>
    <mergeCell ref="Q61:S61"/>
    <mergeCell ref="T61:U61"/>
    <mergeCell ref="V61:W61"/>
    <mergeCell ref="B62:G62"/>
    <mergeCell ref="H62:J62"/>
    <mergeCell ref="K62:M62"/>
    <mergeCell ref="N62:P62"/>
    <mergeCell ref="Q62:S62"/>
    <mergeCell ref="T62:U62"/>
    <mergeCell ref="V62:W62"/>
    <mergeCell ref="B63:G63"/>
    <mergeCell ref="H63:J63"/>
    <mergeCell ref="K63:M63"/>
    <mergeCell ref="N63:P63"/>
    <mergeCell ref="Q63:S63"/>
    <mergeCell ref="T63:U63"/>
    <mergeCell ref="V63:W63"/>
    <mergeCell ref="B64:G64"/>
    <mergeCell ref="H64:J64"/>
    <mergeCell ref="T59:U59"/>
    <mergeCell ref="V59:W59"/>
    <mergeCell ref="B60:G60"/>
    <mergeCell ref="H60:J60"/>
    <mergeCell ref="K60:M60"/>
    <mergeCell ref="N60:P60"/>
    <mergeCell ref="Q60:S60"/>
    <mergeCell ref="T60:U60"/>
    <mergeCell ref="V60:W60"/>
    <mergeCell ref="B25:J25"/>
    <mergeCell ref="K25:M25"/>
    <mergeCell ref="N25:P25"/>
    <mergeCell ref="Q25:R25"/>
    <mergeCell ref="B23:J23"/>
    <mergeCell ref="K23:M23"/>
    <mergeCell ref="N23:P23"/>
    <mergeCell ref="Q23:R23"/>
    <mergeCell ref="B24:J24"/>
    <mergeCell ref="K24:M24"/>
    <mergeCell ref="N24:P24"/>
    <mergeCell ref="Q24:R24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11:H120"/>
    <mergeCell ref="J111:Q120"/>
    <mergeCell ref="S111:Y120"/>
    <mergeCell ref="B121:H122"/>
    <mergeCell ref="J121:Q122"/>
    <mergeCell ref="S121:Y122"/>
    <mergeCell ref="B124:H133"/>
    <mergeCell ref="J124:Q133"/>
    <mergeCell ref="S124:Y133"/>
    <mergeCell ref="B98:G98"/>
    <mergeCell ref="H98:P98"/>
    <mergeCell ref="Q98:X98"/>
    <mergeCell ref="Y98:Z98"/>
    <mergeCell ref="B99:G99"/>
    <mergeCell ref="H99:P99"/>
    <mergeCell ref="Q99:X99"/>
    <mergeCell ref="Y99:Z99"/>
    <mergeCell ref="B103:Y107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  <mergeCell ref="Y97:Z97"/>
    <mergeCell ref="B82:L82"/>
    <mergeCell ref="M82:X82"/>
    <mergeCell ref="Y82:Z82"/>
    <mergeCell ref="B83:L83"/>
    <mergeCell ref="M83:X83"/>
    <mergeCell ref="A84:Z84"/>
    <mergeCell ref="Y83:Z83"/>
    <mergeCell ref="H94:P94"/>
    <mergeCell ref="Q94:X94"/>
    <mergeCell ref="Y94:Z94"/>
    <mergeCell ref="A78:Z78"/>
    <mergeCell ref="B80:L80"/>
    <mergeCell ref="M80:X80"/>
    <mergeCell ref="Y80:Z80"/>
    <mergeCell ref="B71:L71"/>
    <mergeCell ref="M71:X71"/>
    <mergeCell ref="Y71:Z71"/>
    <mergeCell ref="B81:L81"/>
    <mergeCell ref="M81:X81"/>
    <mergeCell ref="Y81:Z81"/>
    <mergeCell ref="M77:X77"/>
    <mergeCell ref="A68:S68"/>
    <mergeCell ref="T68:U68"/>
    <mergeCell ref="V68:W68"/>
    <mergeCell ref="X68:Z68"/>
    <mergeCell ref="A69:Z69"/>
    <mergeCell ref="A72:Z72"/>
    <mergeCell ref="B74:L74"/>
    <mergeCell ref="M74:X74"/>
    <mergeCell ref="Y74:Z74"/>
    <mergeCell ref="B137:H146"/>
    <mergeCell ref="J137:Q146"/>
    <mergeCell ref="S137:Y146"/>
    <mergeCell ref="B134:H135"/>
    <mergeCell ref="J134:Q135"/>
    <mergeCell ref="S134:Y135"/>
    <mergeCell ref="Y86:Z86"/>
    <mergeCell ref="Y87:Z87"/>
    <mergeCell ref="Y88:Z88"/>
    <mergeCell ref="B86:L86"/>
    <mergeCell ref="M86:X86"/>
    <mergeCell ref="B87:L87"/>
    <mergeCell ref="M87:X87"/>
    <mergeCell ref="B88:L88"/>
    <mergeCell ref="M88:X88"/>
    <mergeCell ref="Y89:Z89"/>
    <mergeCell ref="B89:L89"/>
    <mergeCell ref="M89:X89"/>
    <mergeCell ref="B93:G93"/>
    <mergeCell ref="H93:P93"/>
    <mergeCell ref="Q93:X93"/>
    <mergeCell ref="Y93:Z93"/>
    <mergeCell ref="B94:G94"/>
    <mergeCell ref="B95:G95"/>
    <mergeCell ref="T58:U58"/>
    <mergeCell ref="V58:W58"/>
    <mergeCell ref="Q54:S54"/>
    <mergeCell ref="Y85:Z85"/>
    <mergeCell ref="B85:L85"/>
    <mergeCell ref="M85:X85"/>
    <mergeCell ref="B77:L77"/>
    <mergeCell ref="Y77:Z77"/>
    <mergeCell ref="B79:L79"/>
    <mergeCell ref="M79:X79"/>
    <mergeCell ref="Y79:Z79"/>
    <mergeCell ref="B73:L73"/>
    <mergeCell ref="M73:X73"/>
    <mergeCell ref="Y73:Z73"/>
    <mergeCell ref="B75:L75"/>
    <mergeCell ref="M75:X75"/>
    <mergeCell ref="Y75:Z75"/>
    <mergeCell ref="B76:L76"/>
    <mergeCell ref="M76:X76"/>
    <mergeCell ref="Y76:Z76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H56:J56"/>
    <mergeCell ref="K56:M56"/>
    <mergeCell ref="N56:P56"/>
    <mergeCell ref="Q56:S56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2:G42"/>
    <mergeCell ref="H42:J42"/>
    <mergeCell ref="K42:M42"/>
    <mergeCell ref="N42:P42"/>
    <mergeCell ref="Q42:S42"/>
    <mergeCell ref="T42:U42"/>
    <mergeCell ref="V42:W42"/>
    <mergeCell ref="T44:U44"/>
    <mergeCell ref="V44:W44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7:G37"/>
    <mergeCell ref="H37:J37"/>
    <mergeCell ref="K37:M37"/>
    <mergeCell ref="N37:P37"/>
    <mergeCell ref="Q37:S37"/>
    <mergeCell ref="T37:U37"/>
    <mergeCell ref="V37:W37"/>
    <mergeCell ref="Q39:S39"/>
    <mergeCell ref="T39:U39"/>
    <mergeCell ref="V39:W39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Y26:Z26"/>
    <mergeCell ref="A27:Z27"/>
    <mergeCell ref="X30:Z30"/>
    <mergeCell ref="B33:G33"/>
    <mergeCell ref="H33:J33"/>
    <mergeCell ref="K33:M33"/>
    <mergeCell ref="N33:P33"/>
    <mergeCell ref="Q33:S33"/>
    <mergeCell ref="B34:G34"/>
    <mergeCell ref="H34:J34"/>
    <mergeCell ref="K34:M34"/>
    <mergeCell ref="N34:P34"/>
    <mergeCell ref="Q34:S34"/>
    <mergeCell ref="T34:U34"/>
    <mergeCell ref="V34:W34"/>
    <mergeCell ref="N32:P32"/>
    <mergeCell ref="Q32:S32"/>
    <mergeCell ref="T32:U32"/>
    <mergeCell ref="V32:W32"/>
    <mergeCell ref="T33:U33"/>
    <mergeCell ref="V31:W31"/>
    <mergeCell ref="A33:A36"/>
    <mergeCell ref="V33:W33"/>
    <mergeCell ref="N30:P30"/>
    <mergeCell ref="B14:J14"/>
    <mergeCell ref="B58:G58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N54:P54"/>
    <mergeCell ref="B55:G55"/>
    <mergeCell ref="H55:J55"/>
    <mergeCell ref="K55:M55"/>
    <mergeCell ref="N55:P55"/>
    <mergeCell ref="Q55:S55"/>
    <mergeCell ref="T55:U55"/>
    <mergeCell ref="V55:W55"/>
    <mergeCell ref="B56:G56"/>
    <mergeCell ref="K22:M22"/>
    <mergeCell ref="Q30:S30"/>
    <mergeCell ref="T30:U30"/>
    <mergeCell ref="N13:P13"/>
    <mergeCell ref="T35:U35"/>
    <mergeCell ref="V35:W35"/>
    <mergeCell ref="B36:G36"/>
    <mergeCell ref="H36:J36"/>
    <mergeCell ref="K36:M36"/>
    <mergeCell ref="N36:P36"/>
    <mergeCell ref="Q36:S36"/>
    <mergeCell ref="K21:M21"/>
    <mergeCell ref="N21:P21"/>
    <mergeCell ref="Q21:R21"/>
    <mergeCell ref="B22:J22"/>
    <mergeCell ref="Q22:R22"/>
    <mergeCell ref="A26:P26"/>
    <mergeCell ref="Q26:R26"/>
    <mergeCell ref="S26:U26"/>
    <mergeCell ref="V26:X26"/>
    <mergeCell ref="T36:U36"/>
    <mergeCell ref="V36:W36"/>
    <mergeCell ref="V30:W30"/>
    <mergeCell ref="T31:U31"/>
    <mergeCell ref="X31:Z67"/>
    <mergeCell ref="V12:X25"/>
    <mergeCell ref="Q13:R13"/>
    <mergeCell ref="Y11:Z11"/>
    <mergeCell ref="Y12:Z25"/>
    <mergeCell ref="B18:J18"/>
    <mergeCell ref="K18:M18"/>
    <mergeCell ref="N18:P18"/>
    <mergeCell ref="B19:J19"/>
    <mergeCell ref="K19:M19"/>
    <mergeCell ref="N19:P19"/>
    <mergeCell ref="Q19:R19"/>
    <mergeCell ref="B20:J20"/>
    <mergeCell ref="K20:M20"/>
    <mergeCell ref="N20:P20"/>
    <mergeCell ref="Q20:R20"/>
    <mergeCell ref="B21:J21"/>
    <mergeCell ref="Q18:R18"/>
    <mergeCell ref="B16:J16"/>
    <mergeCell ref="K15:M15"/>
    <mergeCell ref="N15:P15"/>
    <mergeCell ref="Q15:R15"/>
    <mergeCell ref="B12:J12"/>
    <mergeCell ref="K12:M12"/>
    <mergeCell ref="K17:M17"/>
    <mergeCell ref="N22:P22"/>
    <mergeCell ref="S12:U25"/>
    <mergeCell ref="A51:A52"/>
    <mergeCell ref="B32:G32"/>
    <mergeCell ref="H32:J32"/>
    <mergeCell ref="K32:M32"/>
    <mergeCell ref="K14:M14"/>
    <mergeCell ref="N14:P14"/>
    <mergeCell ref="Q14:R14"/>
    <mergeCell ref="B15:J15"/>
    <mergeCell ref="N11:P11"/>
    <mergeCell ref="Q11:R11"/>
    <mergeCell ref="B35:G35"/>
    <mergeCell ref="H35:J35"/>
    <mergeCell ref="K35:M35"/>
    <mergeCell ref="N35:P35"/>
    <mergeCell ref="Q35:S35"/>
    <mergeCell ref="N17:P17"/>
    <mergeCell ref="Q17:R17"/>
    <mergeCell ref="B13:J13"/>
    <mergeCell ref="K13:M13"/>
    <mergeCell ref="B31:G31"/>
    <mergeCell ref="H31:J31"/>
    <mergeCell ref="K31:M31"/>
    <mergeCell ref="N31:P31"/>
    <mergeCell ref="Q31:S31"/>
    <mergeCell ref="A38:A39"/>
    <mergeCell ref="A46:A49"/>
    <mergeCell ref="A1:Z1"/>
    <mergeCell ref="J2:Q2"/>
    <mergeCell ref="A3:Z3"/>
    <mergeCell ref="A4:Z4"/>
    <mergeCell ref="M7:P7"/>
    <mergeCell ref="A10:A11"/>
    <mergeCell ref="B30:G30"/>
    <mergeCell ref="H30:J30"/>
    <mergeCell ref="K30:M30"/>
    <mergeCell ref="N12:P12"/>
    <mergeCell ref="Q12:R12"/>
    <mergeCell ref="H8:J8"/>
    <mergeCell ref="B10:J11"/>
    <mergeCell ref="K10:R10"/>
    <mergeCell ref="S10:Z10"/>
    <mergeCell ref="K11:M11"/>
    <mergeCell ref="K16:M16"/>
    <mergeCell ref="N16:P16"/>
    <mergeCell ref="Q16:R16"/>
    <mergeCell ref="B17:J17"/>
    <mergeCell ref="S11:U11"/>
    <mergeCell ref="V11:X11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R35:S35 N34:N67 O35:P35 Q33:Q67 L35:M35 K33:K67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5" manualBreakCount="5">
    <brk id="26" max="16383" man="1"/>
    <brk id="68" max="16383" man="1"/>
    <brk id="89" max="16383" man="1"/>
    <brk id="107" max="16383" man="1"/>
    <brk id="1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55"/>
  <sheetViews>
    <sheetView view="pageBreakPreview" zoomScaleSheetLayoutView="100" workbookViewId="0" topLeftCell="A56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92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425">
        <v>200</v>
      </c>
      <c r="L12" s="425"/>
      <c r="M12" s="425"/>
      <c r="N12" s="426"/>
      <c r="O12" s="426"/>
      <c r="P12" s="426"/>
      <c r="Q12" s="427">
        <f>V31/T31*100</f>
        <v>0</v>
      </c>
      <c r="R12" s="427"/>
      <c r="S12" s="382">
        <v>733200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420">
        <v>200</v>
      </c>
      <c r="L13" s="420"/>
      <c r="M13" s="420"/>
      <c r="N13" s="71">
        <f>Q36</f>
        <v>0</v>
      </c>
      <c r="O13" s="71"/>
      <c r="P13" s="71"/>
      <c r="Q13" s="421">
        <f>V32/T32*100</f>
        <v>0</v>
      </c>
      <c r="R13" s="421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420">
        <v>4</v>
      </c>
      <c r="L14" s="420"/>
      <c r="M14" s="420"/>
      <c r="N14" s="71">
        <f>Q38</f>
        <v>0</v>
      </c>
      <c r="O14" s="71"/>
      <c r="P14" s="71"/>
      <c r="Q14" s="421">
        <f>V37/T37*100</f>
        <v>0</v>
      </c>
      <c r="R14" s="421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420">
        <v>200</v>
      </c>
      <c r="L15" s="420"/>
      <c r="M15" s="420"/>
      <c r="N15" s="71">
        <f>Q41</f>
        <v>0</v>
      </c>
      <c r="O15" s="71"/>
      <c r="P15" s="71"/>
      <c r="Q15" s="421">
        <f>V40/T40*100</f>
        <v>0</v>
      </c>
      <c r="R15" s="421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422">
        <v>150</v>
      </c>
      <c r="L16" s="423"/>
      <c r="M16" s="424"/>
      <c r="N16" s="125">
        <f>Q43</f>
        <v>0</v>
      </c>
      <c r="O16" s="126"/>
      <c r="P16" s="127"/>
      <c r="Q16" s="421">
        <f>V42/T42*100</f>
        <v>0</v>
      </c>
      <c r="R16" s="421"/>
      <c r="S16" s="385"/>
      <c r="T16" s="386"/>
      <c r="U16" s="387"/>
      <c r="V16" s="394"/>
      <c r="W16" s="395"/>
      <c r="X16" s="396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208">
        <v>100</v>
      </c>
      <c r="L17" s="209"/>
      <c r="M17" s="210"/>
      <c r="N17" s="428"/>
      <c r="O17" s="429"/>
      <c r="P17" s="430"/>
      <c r="Q17" s="431">
        <f>V44</f>
        <v>0</v>
      </c>
      <c r="R17" s="431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422">
        <v>100</v>
      </c>
      <c r="L18" s="423"/>
      <c r="M18" s="424"/>
      <c r="N18" s="125">
        <f>Q49</f>
        <v>0</v>
      </c>
      <c r="O18" s="126"/>
      <c r="P18" s="127"/>
      <c r="Q18" s="421">
        <f>V45/T45*100</f>
        <v>0</v>
      </c>
      <c r="R18" s="421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422">
        <v>3</v>
      </c>
      <c r="L19" s="423"/>
      <c r="M19" s="424"/>
      <c r="N19" s="125">
        <f>Q51</f>
        <v>0</v>
      </c>
      <c r="O19" s="126"/>
      <c r="P19" s="127"/>
      <c r="Q19" s="421">
        <f>V50/T50*100</f>
        <v>0</v>
      </c>
      <c r="R19" s="421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422">
        <v>100</v>
      </c>
      <c r="L20" s="423"/>
      <c r="M20" s="424"/>
      <c r="N20" s="125">
        <f>Q54</f>
        <v>0</v>
      </c>
      <c r="O20" s="126"/>
      <c r="P20" s="127"/>
      <c r="Q20" s="421">
        <f>V53/T53*100</f>
        <v>0</v>
      </c>
      <c r="R20" s="421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422">
        <v>80</v>
      </c>
      <c r="L21" s="423"/>
      <c r="M21" s="424"/>
      <c r="N21" s="125">
        <f>Q56</f>
        <v>0</v>
      </c>
      <c r="O21" s="126"/>
      <c r="P21" s="127"/>
      <c r="Q21" s="421">
        <f>V55/T55*100</f>
        <v>0</v>
      </c>
      <c r="R21" s="421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115" t="s">
        <v>79</v>
      </c>
      <c r="C22" s="116"/>
      <c r="D22" s="116"/>
      <c r="E22" s="116"/>
      <c r="F22" s="116"/>
      <c r="G22" s="116"/>
      <c r="H22" s="116"/>
      <c r="I22" s="116"/>
      <c r="J22" s="116"/>
      <c r="K22" s="434">
        <v>100</v>
      </c>
      <c r="L22" s="434"/>
      <c r="M22" s="434"/>
      <c r="N22" s="71">
        <f>Q58</f>
        <v>0</v>
      </c>
      <c r="O22" s="71"/>
      <c r="P22" s="71"/>
      <c r="Q22" s="421">
        <f>V57/T57*100</f>
        <v>0</v>
      </c>
      <c r="R22" s="421"/>
      <c r="S22" s="385"/>
      <c r="T22" s="386"/>
      <c r="U22" s="387"/>
      <c r="V22" s="394"/>
      <c r="W22" s="395"/>
      <c r="X22" s="396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 t="s">
        <v>91</v>
      </c>
      <c r="L23" s="260"/>
      <c r="M23" s="261"/>
      <c r="N23" s="265"/>
      <c r="O23" s="266"/>
      <c r="P23" s="267"/>
      <c r="Q23" s="250" t="s">
        <v>91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256" t="s">
        <v>91</v>
      </c>
      <c r="L24" s="257"/>
      <c r="M24" s="258"/>
      <c r="N24" s="262" t="s">
        <v>91</v>
      </c>
      <c r="O24" s="263"/>
      <c r="P24" s="264"/>
      <c r="Q24" s="249" t="s">
        <v>91</v>
      </c>
      <c r="R24" s="76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256" t="s">
        <v>91</v>
      </c>
      <c r="L25" s="257"/>
      <c r="M25" s="258"/>
      <c r="N25" s="262" t="s">
        <v>91</v>
      </c>
      <c r="O25" s="263"/>
      <c r="P25" s="264"/>
      <c r="Q25" s="249" t="s">
        <v>91</v>
      </c>
      <c r="R25" s="76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8"/>
      <c r="Q26" s="109">
        <f>V68</f>
        <v>0</v>
      </c>
      <c r="R26" s="109"/>
      <c r="S26" s="131">
        <f>SUM(S12)</f>
        <v>733200</v>
      </c>
      <c r="T26" s="131"/>
      <c r="U26" s="131"/>
      <c r="V26" s="131">
        <f>SUM(V12)</f>
        <v>0</v>
      </c>
      <c r="W26" s="131"/>
      <c r="X26" s="131"/>
      <c r="Y26" s="131">
        <f>SUM(Y12)</f>
        <v>0</v>
      </c>
      <c r="Z26" s="13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13" ht="24" customHeight="1">
      <c r="A28" s="5" t="s">
        <v>112</v>
      </c>
      <c r="H28" s="13"/>
      <c r="I28" s="14"/>
      <c r="J28" s="14"/>
      <c r="K28" s="14"/>
      <c r="L28" s="14"/>
      <c r="M28" s="14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21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432">
        <v>200</v>
      </c>
      <c r="I31" s="432"/>
      <c r="J31" s="432"/>
      <c r="K31" s="182"/>
      <c r="L31" s="182"/>
      <c r="M31" s="182"/>
      <c r="N31" s="182"/>
      <c r="O31" s="182"/>
      <c r="P31" s="182"/>
      <c r="Q31" s="182"/>
      <c r="R31" s="182"/>
      <c r="S31" s="183"/>
      <c r="T31" s="194">
        <f>SUM(T32,T37,T40,T42)</f>
        <v>30</v>
      </c>
      <c r="U31" s="194"/>
      <c r="V31" s="195">
        <f>SUM(V32,V37,V40,V42)</f>
        <v>0</v>
      </c>
      <c r="W31" s="196"/>
      <c r="X31" s="176"/>
      <c r="Y31" s="177"/>
      <c r="Z31" s="178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199">
        <v>200</v>
      </c>
      <c r="I32" s="199"/>
      <c r="J32" s="199"/>
      <c r="K32" s="71"/>
      <c r="L32" s="71"/>
      <c r="M32" s="71"/>
      <c r="N32" s="71"/>
      <c r="O32" s="71"/>
      <c r="P32" s="71"/>
      <c r="Q32" s="71"/>
      <c r="R32" s="71"/>
      <c r="S32" s="71"/>
      <c r="T32" s="72">
        <v>15</v>
      </c>
      <c r="U32" s="72"/>
      <c r="V32" s="73">
        <f>SUM(V33:W36)</f>
        <v>0</v>
      </c>
      <c r="W32" s="74"/>
      <c r="X32" s="318"/>
      <c r="Y32" s="319"/>
      <c r="Z32" s="320"/>
    </row>
    <row r="33" spans="1:26" ht="24" customHeight="1">
      <c r="A33" s="417"/>
      <c r="B33" s="213" t="s">
        <v>81</v>
      </c>
      <c r="C33" s="213"/>
      <c r="D33" s="213"/>
      <c r="E33" s="213"/>
      <c r="F33" s="213"/>
      <c r="G33" s="213"/>
      <c r="H33" s="435">
        <v>200</v>
      </c>
      <c r="I33" s="435"/>
      <c r="J33" s="435"/>
      <c r="K33" s="114"/>
      <c r="L33" s="114"/>
      <c r="M33" s="114"/>
      <c r="N33" s="114"/>
      <c r="O33" s="114"/>
      <c r="P33" s="114"/>
      <c r="Q33" s="114"/>
      <c r="R33" s="114"/>
      <c r="S33" s="82"/>
      <c r="T33" s="75">
        <v>5</v>
      </c>
      <c r="U33" s="75"/>
      <c r="V33" s="76">
        <f>(T33*((K33*0)+(N33*50)+(Q33*100)))/(H33*100)</f>
        <v>0</v>
      </c>
      <c r="W33" s="77"/>
      <c r="X33" s="318"/>
      <c r="Y33" s="319"/>
      <c r="Z33" s="320"/>
    </row>
    <row r="34" spans="1:26" ht="24" customHeight="1">
      <c r="A34" s="418"/>
      <c r="B34" s="78" t="s">
        <v>82</v>
      </c>
      <c r="C34" s="79"/>
      <c r="D34" s="79"/>
      <c r="E34" s="79"/>
      <c r="F34" s="79"/>
      <c r="G34" s="80"/>
      <c r="H34" s="136">
        <v>200</v>
      </c>
      <c r="I34" s="137"/>
      <c r="J34" s="138"/>
      <c r="K34" s="82"/>
      <c r="L34" s="83"/>
      <c r="M34" s="84"/>
      <c r="N34" s="82"/>
      <c r="O34" s="83"/>
      <c r="P34" s="84"/>
      <c r="Q34" s="82"/>
      <c r="R34" s="83"/>
      <c r="S34" s="83"/>
      <c r="T34" s="75">
        <v>3</v>
      </c>
      <c r="U34" s="75"/>
      <c r="V34" s="76">
        <f>(T34*((K34*0)+(N34*50)+(Q34*100)))/(H34*100)</f>
        <v>0</v>
      </c>
      <c r="W34" s="77"/>
      <c r="X34" s="318"/>
      <c r="Y34" s="319"/>
      <c r="Z34" s="320"/>
    </row>
    <row r="35" spans="1:26" ht="72" customHeight="1">
      <c r="A35" s="419"/>
      <c r="B35" s="135" t="s">
        <v>83</v>
      </c>
      <c r="C35" s="135"/>
      <c r="D35" s="135"/>
      <c r="E35" s="135"/>
      <c r="F35" s="135"/>
      <c r="G35" s="135"/>
      <c r="H35" s="435">
        <v>200</v>
      </c>
      <c r="I35" s="435"/>
      <c r="J35" s="435"/>
      <c r="K35" s="114"/>
      <c r="L35" s="114"/>
      <c r="M35" s="114"/>
      <c r="N35" s="114"/>
      <c r="O35" s="114"/>
      <c r="P35" s="114"/>
      <c r="Q35" s="114"/>
      <c r="R35" s="114"/>
      <c r="S35" s="82"/>
      <c r="T35" s="75">
        <v>5</v>
      </c>
      <c r="U35" s="75"/>
      <c r="V35" s="76">
        <f aca="true" t="shared" si="0" ref="V35:V58">(T35*((K35*0)+(N35*50)+(Q35*100)))/(H35*100)</f>
        <v>0</v>
      </c>
      <c r="W35" s="77"/>
      <c r="X35" s="318"/>
      <c r="Y35" s="319"/>
      <c r="Z35" s="320"/>
    </row>
    <row r="36" spans="1:26" ht="24" customHeight="1">
      <c r="A36" s="23"/>
      <c r="B36" s="78" t="s">
        <v>84</v>
      </c>
      <c r="C36" s="79"/>
      <c r="D36" s="79"/>
      <c r="E36" s="79"/>
      <c r="F36" s="79"/>
      <c r="G36" s="80"/>
      <c r="H36" s="136">
        <v>200</v>
      </c>
      <c r="I36" s="137"/>
      <c r="J36" s="138"/>
      <c r="K36" s="82"/>
      <c r="L36" s="83"/>
      <c r="M36" s="84"/>
      <c r="N36" s="82"/>
      <c r="O36" s="83"/>
      <c r="P36" s="84"/>
      <c r="Q36" s="82"/>
      <c r="R36" s="83"/>
      <c r="S36" s="130"/>
      <c r="T36" s="128">
        <v>2</v>
      </c>
      <c r="U36" s="129"/>
      <c r="V36" s="292">
        <f aca="true" t="shared" si="1" ref="V36">(T36*((K36*0)+(N36*50)+(Q36*100)))/(H36*100)</f>
        <v>0</v>
      </c>
      <c r="W36" s="76"/>
      <c r="X36" s="318"/>
      <c r="Y36" s="319"/>
      <c r="Z36" s="320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200">
        <v>4</v>
      </c>
      <c r="I37" s="201"/>
      <c r="J37" s="202"/>
      <c r="K37" s="125"/>
      <c r="L37" s="126"/>
      <c r="M37" s="127"/>
      <c r="N37" s="125"/>
      <c r="O37" s="126"/>
      <c r="P37" s="127"/>
      <c r="Q37" s="125"/>
      <c r="R37" s="126"/>
      <c r="S37" s="234"/>
      <c r="T37" s="123">
        <v>5</v>
      </c>
      <c r="U37" s="124"/>
      <c r="V37" s="403">
        <f>SUM(V38:W39)</f>
        <v>0</v>
      </c>
      <c r="W37" s="73"/>
      <c r="X37" s="318"/>
      <c r="Y37" s="319"/>
      <c r="Z37" s="320"/>
    </row>
    <row r="38" spans="1:26" ht="48" customHeight="1">
      <c r="A38" s="417"/>
      <c r="B38" s="139" t="s">
        <v>85</v>
      </c>
      <c r="C38" s="140"/>
      <c r="D38" s="140"/>
      <c r="E38" s="140"/>
      <c r="F38" s="140"/>
      <c r="G38" s="141"/>
      <c r="H38" s="136">
        <v>4</v>
      </c>
      <c r="I38" s="137"/>
      <c r="J38" s="138"/>
      <c r="K38" s="82"/>
      <c r="L38" s="83"/>
      <c r="M38" s="84"/>
      <c r="N38" s="82"/>
      <c r="O38" s="83"/>
      <c r="P38" s="84"/>
      <c r="Q38" s="82"/>
      <c r="R38" s="83"/>
      <c r="S38" s="130"/>
      <c r="T38" s="128">
        <v>3</v>
      </c>
      <c r="U38" s="129"/>
      <c r="V38" s="292">
        <f aca="true" t="shared" si="2" ref="V38">(T38*((K38*0)+(N38*50)+(Q38*100)))/(H38*100)</f>
        <v>0</v>
      </c>
      <c r="W38" s="76"/>
      <c r="X38" s="318"/>
      <c r="Y38" s="319"/>
      <c r="Z38" s="320"/>
    </row>
    <row r="39" spans="1:26" ht="24" customHeight="1">
      <c r="A39" s="419"/>
      <c r="B39" s="78" t="s">
        <v>86</v>
      </c>
      <c r="C39" s="79"/>
      <c r="D39" s="79"/>
      <c r="E39" s="79"/>
      <c r="F39" s="79"/>
      <c r="G39" s="80"/>
      <c r="H39" s="136">
        <v>80</v>
      </c>
      <c r="I39" s="137"/>
      <c r="J39" s="138"/>
      <c r="K39" s="82"/>
      <c r="L39" s="83"/>
      <c r="M39" s="84"/>
      <c r="N39" s="82"/>
      <c r="O39" s="83"/>
      <c r="P39" s="84"/>
      <c r="Q39" s="82"/>
      <c r="R39" s="83"/>
      <c r="S39" s="130"/>
      <c r="T39" s="128">
        <v>2</v>
      </c>
      <c r="U39" s="129"/>
      <c r="V39" s="292">
        <f aca="true" t="shared" si="3" ref="V39">(T39*((K39*0)+(N39*50)+(Q39*100)))/(H39*100)</f>
        <v>0</v>
      </c>
      <c r="W39" s="76"/>
      <c r="X39" s="318"/>
      <c r="Y39" s="319"/>
      <c r="Z39" s="320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200">
        <v>200</v>
      </c>
      <c r="I40" s="201"/>
      <c r="J40" s="202"/>
      <c r="K40" s="125"/>
      <c r="L40" s="126"/>
      <c r="M40" s="127"/>
      <c r="N40" s="125"/>
      <c r="O40" s="126"/>
      <c r="P40" s="127"/>
      <c r="Q40" s="125"/>
      <c r="R40" s="126"/>
      <c r="S40" s="234"/>
      <c r="T40" s="123">
        <f>SUM(T41)</f>
        <v>5</v>
      </c>
      <c r="U40" s="124"/>
      <c r="V40" s="403">
        <f>SUM(V41)</f>
        <v>0</v>
      </c>
      <c r="W40" s="73"/>
      <c r="X40" s="318"/>
      <c r="Y40" s="319"/>
      <c r="Z40" s="320"/>
    </row>
    <row r="41" spans="1:26" ht="48" customHeight="1">
      <c r="A41" s="23"/>
      <c r="B41" s="139" t="s">
        <v>87</v>
      </c>
      <c r="C41" s="140"/>
      <c r="D41" s="140"/>
      <c r="E41" s="140"/>
      <c r="F41" s="140"/>
      <c r="G41" s="141"/>
      <c r="H41" s="136">
        <v>200</v>
      </c>
      <c r="I41" s="137"/>
      <c r="J41" s="138"/>
      <c r="K41" s="82"/>
      <c r="L41" s="83"/>
      <c r="M41" s="84"/>
      <c r="N41" s="82"/>
      <c r="O41" s="83"/>
      <c r="P41" s="84"/>
      <c r="Q41" s="82"/>
      <c r="R41" s="83"/>
      <c r="S41" s="130"/>
      <c r="T41" s="128">
        <v>5</v>
      </c>
      <c r="U41" s="129"/>
      <c r="V41" s="292">
        <f aca="true" t="shared" si="4" ref="V41">(T41*((K41*0)+(N41*50)+(Q41*100)))/(H41*100)</f>
        <v>0</v>
      </c>
      <c r="W41" s="76"/>
      <c r="X41" s="318"/>
      <c r="Y41" s="319"/>
      <c r="Z41" s="320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200">
        <v>150</v>
      </c>
      <c r="I42" s="201"/>
      <c r="J42" s="202"/>
      <c r="K42" s="125"/>
      <c r="L42" s="126"/>
      <c r="M42" s="127"/>
      <c r="N42" s="125"/>
      <c r="O42" s="126"/>
      <c r="P42" s="127"/>
      <c r="Q42" s="125"/>
      <c r="R42" s="126"/>
      <c r="S42" s="234"/>
      <c r="T42" s="123">
        <f>SUM(T43)</f>
        <v>5</v>
      </c>
      <c r="U42" s="124"/>
      <c r="V42" s="403">
        <f>SUM(V43)</f>
        <v>0</v>
      </c>
      <c r="W42" s="73"/>
      <c r="X42" s="318"/>
      <c r="Y42" s="319"/>
      <c r="Z42" s="320"/>
    </row>
    <row r="43" spans="1:26" ht="48" customHeight="1">
      <c r="A43" s="23"/>
      <c r="B43" s="139" t="s">
        <v>88</v>
      </c>
      <c r="C43" s="140"/>
      <c r="D43" s="140"/>
      <c r="E43" s="140"/>
      <c r="F43" s="140"/>
      <c r="G43" s="141"/>
      <c r="H43" s="136">
        <v>150</v>
      </c>
      <c r="I43" s="137"/>
      <c r="J43" s="138"/>
      <c r="K43" s="82"/>
      <c r="L43" s="83"/>
      <c r="M43" s="84"/>
      <c r="N43" s="82"/>
      <c r="O43" s="83"/>
      <c r="P43" s="84"/>
      <c r="Q43" s="82"/>
      <c r="R43" s="83"/>
      <c r="S43" s="130"/>
      <c r="T43" s="128">
        <v>5</v>
      </c>
      <c r="U43" s="129"/>
      <c r="V43" s="292">
        <f aca="true" t="shared" si="5" ref="V43">(T43*((K43*0)+(N43*50)+(Q43*100)))/(H43*100)</f>
        <v>0</v>
      </c>
      <c r="W43" s="76"/>
      <c r="X43" s="318"/>
      <c r="Y43" s="319"/>
      <c r="Z43" s="320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229">
        <v>100</v>
      </c>
      <c r="I44" s="230"/>
      <c r="J44" s="231"/>
      <c r="K44" s="183"/>
      <c r="L44" s="206"/>
      <c r="M44" s="207"/>
      <c r="N44" s="183"/>
      <c r="O44" s="206"/>
      <c r="P44" s="207"/>
      <c r="Q44" s="183"/>
      <c r="R44" s="206"/>
      <c r="S44" s="228"/>
      <c r="T44" s="226">
        <f>SUM(T45,T50,T53,T55,T57)</f>
        <v>70</v>
      </c>
      <c r="U44" s="227"/>
      <c r="V44" s="406">
        <f>SUM(V45,V50,V53,V55,V57)</f>
        <v>0</v>
      </c>
      <c r="W44" s="195"/>
      <c r="X44" s="318"/>
      <c r="Y44" s="319"/>
      <c r="Z44" s="320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200">
        <v>100</v>
      </c>
      <c r="I45" s="201"/>
      <c r="J45" s="2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35</v>
      </c>
      <c r="U45" s="124"/>
      <c r="V45" s="403">
        <f>SUM(V46:W49)</f>
        <v>0</v>
      </c>
      <c r="W45" s="73"/>
      <c r="X45" s="318"/>
      <c r="Y45" s="319"/>
      <c r="Z45" s="320"/>
    </row>
    <row r="46" spans="1:26" ht="24" customHeight="1">
      <c r="A46" s="142"/>
      <c r="B46" s="139" t="s">
        <v>81</v>
      </c>
      <c r="C46" s="140"/>
      <c r="D46" s="140"/>
      <c r="E46" s="140"/>
      <c r="F46" s="140"/>
      <c r="G46" s="141"/>
      <c r="H46" s="136">
        <v>100</v>
      </c>
      <c r="I46" s="137"/>
      <c r="J46" s="138"/>
      <c r="K46" s="82"/>
      <c r="L46" s="83"/>
      <c r="M46" s="84"/>
      <c r="N46" s="82"/>
      <c r="O46" s="83"/>
      <c r="P46" s="84"/>
      <c r="Q46" s="82"/>
      <c r="R46" s="83"/>
      <c r="S46" s="130"/>
      <c r="T46" s="128">
        <v>15</v>
      </c>
      <c r="U46" s="129"/>
      <c r="V46" s="292">
        <f aca="true" t="shared" si="6" ref="V46">(T46*((K46*0)+(N46*50)+(Q46*100)))/(H46*100)</f>
        <v>0</v>
      </c>
      <c r="W46" s="76"/>
      <c r="X46" s="318"/>
      <c r="Y46" s="319"/>
      <c r="Z46" s="320"/>
    </row>
    <row r="47" spans="1:26" ht="24" customHeight="1">
      <c r="A47" s="143"/>
      <c r="B47" s="139" t="s">
        <v>82</v>
      </c>
      <c r="C47" s="140"/>
      <c r="D47" s="140"/>
      <c r="E47" s="140"/>
      <c r="F47" s="140"/>
      <c r="G47" s="141"/>
      <c r="H47" s="136">
        <v>100</v>
      </c>
      <c r="I47" s="137"/>
      <c r="J47" s="138"/>
      <c r="K47" s="82"/>
      <c r="L47" s="83"/>
      <c r="M47" s="84"/>
      <c r="N47" s="82"/>
      <c r="O47" s="83"/>
      <c r="P47" s="84"/>
      <c r="Q47" s="82"/>
      <c r="R47" s="83"/>
      <c r="S47" s="130"/>
      <c r="T47" s="128">
        <v>5</v>
      </c>
      <c r="U47" s="129"/>
      <c r="V47" s="292">
        <f aca="true" t="shared" si="7" ref="V47">(T47*((K47*0)+(N47*50)+(Q47*100)))/(H47*100)</f>
        <v>0</v>
      </c>
      <c r="W47" s="76"/>
      <c r="X47" s="318"/>
      <c r="Y47" s="319"/>
      <c r="Z47" s="320"/>
    </row>
    <row r="48" spans="1:26" ht="48" customHeight="1">
      <c r="A48" s="143"/>
      <c r="B48" s="139" t="s">
        <v>89</v>
      </c>
      <c r="C48" s="140"/>
      <c r="D48" s="140"/>
      <c r="E48" s="140"/>
      <c r="F48" s="140"/>
      <c r="G48" s="141"/>
      <c r="H48" s="136">
        <v>100</v>
      </c>
      <c r="I48" s="137"/>
      <c r="J48" s="138"/>
      <c r="K48" s="82"/>
      <c r="L48" s="83"/>
      <c r="M48" s="84"/>
      <c r="N48" s="82"/>
      <c r="O48" s="83"/>
      <c r="P48" s="84"/>
      <c r="Q48" s="82"/>
      <c r="R48" s="83"/>
      <c r="S48" s="130"/>
      <c r="T48" s="128">
        <v>10</v>
      </c>
      <c r="U48" s="129"/>
      <c r="V48" s="292">
        <f aca="true" t="shared" si="8" ref="V48">(T48*((K48*0)+(N48*50)+(Q48*100)))/(H48*100)</f>
        <v>0</v>
      </c>
      <c r="W48" s="76"/>
      <c r="X48" s="318"/>
      <c r="Y48" s="319"/>
      <c r="Z48" s="320"/>
    </row>
    <row r="49" spans="1:26" ht="24" customHeight="1">
      <c r="A49" s="144"/>
      <c r="B49" s="139" t="s">
        <v>84</v>
      </c>
      <c r="C49" s="140"/>
      <c r="D49" s="140"/>
      <c r="E49" s="140"/>
      <c r="F49" s="140"/>
      <c r="G49" s="141"/>
      <c r="H49" s="136">
        <v>100</v>
      </c>
      <c r="I49" s="137"/>
      <c r="J49" s="138"/>
      <c r="K49" s="82"/>
      <c r="L49" s="83"/>
      <c r="M49" s="84"/>
      <c r="N49" s="82"/>
      <c r="O49" s="83"/>
      <c r="P49" s="84"/>
      <c r="Q49" s="82"/>
      <c r="R49" s="83"/>
      <c r="S49" s="130"/>
      <c r="T49" s="128">
        <v>5</v>
      </c>
      <c r="U49" s="129"/>
      <c r="V49" s="292">
        <f aca="true" t="shared" si="9" ref="V49">(T49*((K49*0)+(N49*50)+(Q49*100)))/(H49*100)</f>
        <v>0</v>
      </c>
      <c r="W49" s="76"/>
      <c r="X49" s="318"/>
      <c r="Y49" s="319"/>
      <c r="Z49" s="320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200">
        <v>3</v>
      </c>
      <c r="I50" s="201"/>
      <c r="J50" s="2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403">
        <f>SUM(V51:W52)</f>
        <v>0</v>
      </c>
      <c r="W50" s="73"/>
      <c r="X50" s="318"/>
      <c r="Y50" s="319"/>
      <c r="Z50" s="320"/>
    </row>
    <row r="51" spans="1:26" ht="48" customHeight="1">
      <c r="A51" s="142"/>
      <c r="B51" s="139" t="s">
        <v>85</v>
      </c>
      <c r="C51" s="140"/>
      <c r="D51" s="140"/>
      <c r="E51" s="140"/>
      <c r="F51" s="140"/>
      <c r="G51" s="141"/>
      <c r="H51" s="136">
        <v>3</v>
      </c>
      <c r="I51" s="137"/>
      <c r="J51" s="138"/>
      <c r="K51" s="82"/>
      <c r="L51" s="83"/>
      <c r="M51" s="84"/>
      <c r="N51" s="82"/>
      <c r="O51" s="83"/>
      <c r="P51" s="84"/>
      <c r="Q51" s="82"/>
      <c r="R51" s="83"/>
      <c r="S51" s="130"/>
      <c r="T51" s="128">
        <v>3</v>
      </c>
      <c r="U51" s="129"/>
      <c r="V51" s="292">
        <f aca="true" t="shared" si="10" ref="V51">(T51*((K51*0)+(N51*50)+(Q51*100)))/(H51*100)</f>
        <v>0</v>
      </c>
      <c r="W51" s="76"/>
      <c r="X51" s="318"/>
      <c r="Y51" s="319"/>
      <c r="Z51" s="320"/>
    </row>
    <row r="52" spans="1:26" ht="24" customHeight="1">
      <c r="A52" s="144"/>
      <c r="B52" s="139" t="s">
        <v>86</v>
      </c>
      <c r="C52" s="140"/>
      <c r="D52" s="140"/>
      <c r="E52" s="140"/>
      <c r="F52" s="140"/>
      <c r="G52" s="141"/>
      <c r="H52" s="136">
        <v>80</v>
      </c>
      <c r="I52" s="137"/>
      <c r="J52" s="138"/>
      <c r="K52" s="82"/>
      <c r="L52" s="83"/>
      <c r="M52" s="84"/>
      <c r="N52" s="82"/>
      <c r="O52" s="83"/>
      <c r="P52" s="84"/>
      <c r="Q52" s="82"/>
      <c r="R52" s="83"/>
      <c r="S52" s="130"/>
      <c r="T52" s="128">
        <v>2</v>
      </c>
      <c r="U52" s="129"/>
      <c r="V52" s="292">
        <f aca="true" t="shared" si="11" ref="V52">(T52*((K52*0)+(N52*50)+(Q52*100)))/(H52*100)</f>
        <v>0</v>
      </c>
      <c r="W52" s="76"/>
      <c r="X52" s="318"/>
      <c r="Y52" s="319"/>
      <c r="Z52" s="320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200">
        <v>100</v>
      </c>
      <c r="I53" s="201"/>
      <c r="J53" s="2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10</v>
      </c>
      <c r="U53" s="124"/>
      <c r="V53" s="403">
        <f>SUM(V54)</f>
        <v>0</v>
      </c>
      <c r="W53" s="73"/>
      <c r="X53" s="318"/>
      <c r="Y53" s="319"/>
      <c r="Z53" s="320"/>
    </row>
    <row r="54" spans="1:26" s="20" customFormat="1" ht="48" customHeight="1">
      <c r="A54" s="62"/>
      <c r="B54" s="139" t="s">
        <v>87</v>
      </c>
      <c r="C54" s="140"/>
      <c r="D54" s="140"/>
      <c r="E54" s="140"/>
      <c r="F54" s="140"/>
      <c r="G54" s="141"/>
      <c r="H54" s="136">
        <v>100</v>
      </c>
      <c r="I54" s="137"/>
      <c r="J54" s="138"/>
      <c r="K54" s="82"/>
      <c r="L54" s="83"/>
      <c r="M54" s="84"/>
      <c r="N54" s="82"/>
      <c r="O54" s="83"/>
      <c r="P54" s="84"/>
      <c r="Q54" s="82"/>
      <c r="R54" s="83"/>
      <c r="S54" s="130"/>
      <c r="T54" s="128">
        <v>10</v>
      </c>
      <c r="U54" s="129"/>
      <c r="V54" s="292">
        <f aca="true" t="shared" si="12" ref="V54">(T54*((K54*0)+(N54*50)+(Q54*100)))/(H54*100)</f>
        <v>0</v>
      </c>
      <c r="W54" s="76"/>
      <c r="X54" s="318"/>
      <c r="Y54" s="319"/>
      <c r="Z54" s="320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200">
        <v>80</v>
      </c>
      <c r="I55" s="201"/>
      <c r="J55" s="2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10</v>
      </c>
      <c r="U55" s="124"/>
      <c r="V55" s="403">
        <f>SUM(V56)</f>
        <v>0</v>
      </c>
      <c r="W55" s="73"/>
      <c r="X55" s="318"/>
      <c r="Y55" s="319"/>
      <c r="Z55" s="320"/>
    </row>
    <row r="56" spans="1:26" ht="48" customHeight="1">
      <c r="A56" s="47"/>
      <c r="B56" s="139" t="s">
        <v>88</v>
      </c>
      <c r="C56" s="140"/>
      <c r="D56" s="140"/>
      <c r="E56" s="140"/>
      <c r="F56" s="140"/>
      <c r="G56" s="141"/>
      <c r="H56" s="136">
        <v>80</v>
      </c>
      <c r="I56" s="137"/>
      <c r="J56" s="138"/>
      <c r="K56" s="82"/>
      <c r="L56" s="83"/>
      <c r="M56" s="84"/>
      <c r="N56" s="82"/>
      <c r="O56" s="83"/>
      <c r="P56" s="84"/>
      <c r="Q56" s="82"/>
      <c r="R56" s="83"/>
      <c r="S56" s="130"/>
      <c r="T56" s="128">
        <v>10</v>
      </c>
      <c r="U56" s="129"/>
      <c r="V56" s="292">
        <f aca="true" t="shared" si="13" ref="V56">(T56*((K56*0)+(N56*50)+(Q56*100)))/(H56*100)</f>
        <v>0</v>
      </c>
      <c r="W56" s="76"/>
      <c r="X56" s="318"/>
      <c r="Y56" s="319"/>
      <c r="Z56" s="320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200">
        <v>100</v>
      </c>
      <c r="I57" s="201"/>
      <c r="J57" s="202"/>
      <c r="K57" s="348"/>
      <c r="L57" s="349"/>
      <c r="M57" s="350"/>
      <c r="N57" s="348"/>
      <c r="O57" s="349"/>
      <c r="P57" s="350"/>
      <c r="Q57" s="348"/>
      <c r="R57" s="349"/>
      <c r="S57" s="433"/>
      <c r="T57" s="123">
        <v>10</v>
      </c>
      <c r="U57" s="124"/>
      <c r="V57" s="403">
        <f>SUM(V58)</f>
        <v>0</v>
      </c>
      <c r="W57" s="73"/>
      <c r="X57" s="318"/>
      <c r="Y57" s="319"/>
      <c r="Z57" s="320"/>
    </row>
    <row r="58" spans="1:26" ht="48" customHeight="1">
      <c r="A58" s="47"/>
      <c r="B58" s="132" t="s">
        <v>90</v>
      </c>
      <c r="C58" s="132"/>
      <c r="D58" s="132"/>
      <c r="E58" s="132"/>
      <c r="F58" s="132"/>
      <c r="G58" s="132"/>
      <c r="H58" s="133">
        <v>100</v>
      </c>
      <c r="I58" s="133"/>
      <c r="J58" s="133"/>
      <c r="K58" s="114"/>
      <c r="L58" s="114"/>
      <c r="M58" s="114"/>
      <c r="N58" s="114"/>
      <c r="O58" s="114"/>
      <c r="P58" s="114"/>
      <c r="Q58" s="114"/>
      <c r="R58" s="114"/>
      <c r="S58" s="436"/>
      <c r="T58" s="129">
        <v>10</v>
      </c>
      <c r="U58" s="134"/>
      <c r="V58" s="76">
        <f t="shared" si="0"/>
        <v>0</v>
      </c>
      <c r="W58" s="77"/>
      <c r="X58" s="318"/>
      <c r="Y58" s="319"/>
      <c r="Z58" s="320"/>
    </row>
    <row r="59" spans="1:26" ht="24" customHeight="1">
      <c r="A59" s="48">
        <v>3</v>
      </c>
      <c r="B59" s="232" t="s">
        <v>96</v>
      </c>
      <c r="C59" s="233"/>
      <c r="D59" s="233"/>
      <c r="E59" s="233"/>
      <c r="F59" s="233"/>
      <c r="G59" s="102"/>
      <c r="H59" s="268" t="s">
        <v>91</v>
      </c>
      <c r="I59" s="269"/>
      <c r="J59" s="270"/>
      <c r="K59" s="183"/>
      <c r="L59" s="206"/>
      <c r="M59" s="207"/>
      <c r="N59" s="183"/>
      <c r="O59" s="206"/>
      <c r="P59" s="207"/>
      <c r="Q59" s="183"/>
      <c r="R59" s="206"/>
      <c r="S59" s="271"/>
      <c r="T59" s="272" t="s">
        <v>91</v>
      </c>
      <c r="U59" s="273"/>
      <c r="V59" s="274" t="s">
        <v>91</v>
      </c>
      <c r="W59" s="195"/>
      <c r="X59" s="318"/>
      <c r="Y59" s="319"/>
      <c r="Z59" s="320"/>
    </row>
    <row r="60" spans="1:26" s="26" customFormat="1" ht="24" customHeight="1">
      <c r="A60" s="51">
        <v>3.1</v>
      </c>
      <c r="B60" s="362" t="s">
        <v>74</v>
      </c>
      <c r="C60" s="363"/>
      <c r="D60" s="363"/>
      <c r="E60" s="363"/>
      <c r="F60" s="363"/>
      <c r="G60" s="364"/>
      <c r="H60" s="275" t="s">
        <v>91</v>
      </c>
      <c r="I60" s="276"/>
      <c r="J60" s="277"/>
      <c r="K60" s="125"/>
      <c r="L60" s="126"/>
      <c r="M60" s="127"/>
      <c r="N60" s="125"/>
      <c r="O60" s="126"/>
      <c r="P60" s="127"/>
      <c r="Q60" s="125"/>
      <c r="R60" s="126"/>
      <c r="S60" s="278"/>
      <c r="T60" s="279" t="s">
        <v>91</v>
      </c>
      <c r="U60" s="280"/>
      <c r="V60" s="281" t="s">
        <v>91</v>
      </c>
      <c r="W60" s="73"/>
      <c r="X60" s="318"/>
      <c r="Y60" s="319"/>
      <c r="Z60" s="320"/>
    </row>
    <row r="61" spans="1:26" s="25" customFormat="1" ht="24" customHeight="1">
      <c r="A61" s="282"/>
      <c r="B61" s="139" t="s">
        <v>81</v>
      </c>
      <c r="C61" s="140"/>
      <c r="D61" s="140"/>
      <c r="E61" s="140"/>
      <c r="F61" s="140"/>
      <c r="G61" s="141"/>
      <c r="H61" s="285" t="s">
        <v>91</v>
      </c>
      <c r="I61" s="286"/>
      <c r="J61" s="287"/>
      <c r="K61" s="82"/>
      <c r="L61" s="83"/>
      <c r="M61" s="84"/>
      <c r="N61" s="82"/>
      <c r="O61" s="83"/>
      <c r="P61" s="84"/>
      <c r="Q61" s="288"/>
      <c r="R61" s="289"/>
      <c r="S61" s="289"/>
      <c r="T61" s="290" t="s">
        <v>91</v>
      </c>
      <c r="U61" s="291"/>
      <c r="V61" s="292" t="s">
        <v>91</v>
      </c>
      <c r="W61" s="76"/>
      <c r="X61" s="318"/>
      <c r="Y61" s="319"/>
      <c r="Z61" s="320"/>
    </row>
    <row r="62" spans="1:26" s="25" customFormat="1" ht="24" customHeight="1">
      <c r="A62" s="283"/>
      <c r="B62" s="139" t="s">
        <v>82</v>
      </c>
      <c r="C62" s="140"/>
      <c r="D62" s="140"/>
      <c r="E62" s="140"/>
      <c r="F62" s="140"/>
      <c r="G62" s="141"/>
      <c r="H62" s="285" t="s">
        <v>91</v>
      </c>
      <c r="I62" s="286"/>
      <c r="J62" s="287"/>
      <c r="K62" s="82"/>
      <c r="L62" s="83"/>
      <c r="M62" s="84"/>
      <c r="N62" s="82"/>
      <c r="O62" s="83"/>
      <c r="P62" s="83"/>
      <c r="Q62" s="293"/>
      <c r="R62" s="294"/>
      <c r="S62" s="295"/>
      <c r="T62" s="296" t="s">
        <v>91</v>
      </c>
      <c r="U62" s="297"/>
      <c r="V62" s="292" t="s">
        <v>91</v>
      </c>
      <c r="W62" s="76"/>
      <c r="X62" s="318"/>
      <c r="Y62" s="319"/>
      <c r="Z62" s="320"/>
    </row>
    <row r="63" spans="1:26" s="24" customFormat="1" ht="48" customHeight="1">
      <c r="A63" s="283"/>
      <c r="B63" s="298" t="s">
        <v>97</v>
      </c>
      <c r="C63" s="299"/>
      <c r="D63" s="299"/>
      <c r="E63" s="299"/>
      <c r="F63" s="299"/>
      <c r="G63" s="300"/>
      <c r="H63" s="285" t="s">
        <v>91</v>
      </c>
      <c r="I63" s="286"/>
      <c r="J63" s="287"/>
      <c r="K63" s="82"/>
      <c r="L63" s="83"/>
      <c r="M63" s="84"/>
      <c r="N63" s="82"/>
      <c r="O63" s="83"/>
      <c r="P63" s="84"/>
      <c r="Q63" s="357"/>
      <c r="R63" s="294"/>
      <c r="S63" s="295"/>
      <c r="T63" s="358" t="s">
        <v>91</v>
      </c>
      <c r="U63" s="297"/>
      <c r="V63" s="292" t="s">
        <v>91</v>
      </c>
      <c r="W63" s="76"/>
      <c r="X63" s="318"/>
      <c r="Y63" s="319"/>
      <c r="Z63" s="320"/>
    </row>
    <row r="64" spans="1:26" s="25" customFormat="1" ht="24" customHeight="1">
      <c r="A64" s="284"/>
      <c r="B64" s="359" t="s">
        <v>84</v>
      </c>
      <c r="C64" s="360"/>
      <c r="D64" s="360"/>
      <c r="E64" s="360"/>
      <c r="F64" s="360"/>
      <c r="G64" s="361"/>
      <c r="H64" s="286" t="s">
        <v>91</v>
      </c>
      <c r="I64" s="286"/>
      <c r="J64" s="287"/>
      <c r="K64" s="82"/>
      <c r="L64" s="83"/>
      <c r="M64" s="84"/>
      <c r="N64" s="82"/>
      <c r="O64" s="83"/>
      <c r="P64" s="84"/>
      <c r="Q64" s="357"/>
      <c r="R64" s="294"/>
      <c r="S64" s="295"/>
      <c r="T64" s="358" t="s">
        <v>91</v>
      </c>
      <c r="U64" s="297"/>
      <c r="V64" s="292" t="s">
        <v>91</v>
      </c>
      <c r="W64" s="76"/>
      <c r="X64" s="318"/>
      <c r="Y64" s="319"/>
      <c r="Z64" s="320"/>
    </row>
    <row r="65" spans="1:26" s="26" customFormat="1" ht="24" customHeight="1">
      <c r="A65" s="52">
        <v>3.2</v>
      </c>
      <c r="B65" s="345" t="s">
        <v>75</v>
      </c>
      <c r="C65" s="346"/>
      <c r="D65" s="346"/>
      <c r="E65" s="346"/>
      <c r="F65" s="346"/>
      <c r="G65" s="347"/>
      <c r="H65" s="276" t="s">
        <v>91</v>
      </c>
      <c r="I65" s="276"/>
      <c r="J65" s="277"/>
      <c r="K65" s="348"/>
      <c r="L65" s="349"/>
      <c r="M65" s="350"/>
      <c r="N65" s="348"/>
      <c r="O65" s="349"/>
      <c r="P65" s="350"/>
      <c r="Q65" s="351"/>
      <c r="R65" s="352"/>
      <c r="S65" s="353"/>
      <c r="T65" s="354" t="s">
        <v>91</v>
      </c>
      <c r="U65" s="280"/>
      <c r="V65" s="355" t="s">
        <v>91</v>
      </c>
      <c r="W65" s="356"/>
      <c r="X65" s="318"/>
      <c r="Y65" s="319"/>
      <c r="Z65" s="320"/>
    </row>
    <row r="66" spans="1:26" s="25" customFormat="1" ht="48" customHeight="1">
      <c r="A66" s="301"/>
      <c r="B66" s="303" t="s">
        <v>85</v>
      </c>
      <c r="C66" s="304"/>
      <c r="D66" s="304"/>
      <c r="E66" s="304"/>
      <c r="F66" s="304"/>
      <c r="G66" s="305"/>
      <c r="H66" s="286" t="s">
        <v>91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 t="s">
        <v>91</v>
      </c>
      <c r="U66" s="311"/>
      <c r="V66" s="292" t="s">
        <v>91</v>
      </c>
      <c r="W66" s="76"/>
      <c r="X66" s="318"/>
      <c r="Y66" s="319"/>
      <c r="Z66" s="320"/>
    </row>
    <row r="67" spans="1:26" s="25" customFormat="1" ht="24" customHeight="1">
      <c r="A67" s="302"/>
      <c r="B67" s="312" t="s">
        <v>86</v>
      </c>
      <c r="C67" s="313"/>
      <c r="D67" s="313"/>
      <c r="E67" s="313"/>
      <c r="F67" s="313"/>
      <c r="G67" s="314"/>
      <c r="H67" s="285" t="s">
        <v>91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 t="s">
        <v>91</v>
      </c>
      <c r="U67" s="317"/>
      <c r="V67" s="292" t="s">
        <v>91</v>
      </c>
      <c r="W67" s="76"/>
      <c r="X67" s="318"/>
      <c r="Y67" s="319"/>
      <c r="Z67" s="320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SUM(T44,T31)</f>
        <v>100</v>
      </c>
      <c r="U68" s="243"/>
      <c r="V68" s="244">
        <f>SUM(V44,V31)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16" customFormat="1" ht="48" customHeight="1">
      <c r="A73" s="23" t="str">
        <f>IF(B73&lt;&gt;"","2.1.1","")</f>
        <v/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66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8"/>
      <c r="Y73" s="93"/>
      <c r="Z73" s="93"/>
    </row>
    <row r="74" spans="1:26" ht="48" customHeight="1">
      <c r="A74" s="23" t="str">
        <f>IF(B74&lt;&gt;"","2.1.2","")</f>
        <v/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66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8"/>
      <c r="Y74" s="93"/>
      <c r="Z74" s="93"/>
    </row>
    <row r="75" spans="1:26" ht="48" customHeight="1">
      <c r="A75" s="23" t="str">
        <f>IF(B75&lt;&gt;"","2.1.3","")</f>
        <v/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8"/>
      <c r="Y75" s="93"/>
      <c r="Z75" s="93"/>
    </row>
    <row r="76" spans="1:26" ht="48" customHeight="1">
      <c r="A76" s="23" t="str">
        <f>IF(B76&lt;&gt;"","2.1.4","")</f>
        <v/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8"/>
      <c r="Y76" s="93"/>
      <c r="Z76" s="93"/>
    </row>
    <row r="77" spans="1:26" ht="48" customHeight="1">
      <c r="A77" s="23" t="str">
        <f>IF(B77&lt;&gt;"","2.1.5","")</f>
        <v/>
      </c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69"/>
      <c r="Z77" s="70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ht="48" customHeight="1">
      <c r="A79" s="23" t="str">
        <f>IF(B79&lt;&gt;"","2.2.1","")</f>
        <v/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6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8"/>
      <c r="Y79" s="93"/>
      <c r="Z79" s="93"/>
    </row>
    <row r="80" spans="1:26" ht="48" customHeight="1">
      <c r="A80" s="23" t="str">
        <f>IF(B80&lt;&gt;"","2.2.2","")</f>
        <v/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8"/>
      <c r="Y80" s="93"/>
      <c r="Z80" s="93"/>
    </row>
    <row r="81" spans="1:26" ht="48" customHeight="1">
      <c r="A81" s="23" t="str">
        <f>IF(B81&lt;&gt;"","2.2.3","")</f>
        <v/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6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8"/>
      <c r="Y81" s="93"/>
      <c r="Z81" s="93"/>
    </row>
    <row r="82" spans="1:26" ht="48" customHeight="1">
      <c r="A82" s="23" t="str">
        <f>IF(B82&lt;&gt;"","2.2.4","")</f>
        <v/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6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8"/>
      <c r="Y82" s="93"/>
      <c r="Z82" s="93"/>
    </row>
    <row r="83" spans="1:26" ht="48" customHeight="1">
      <c r="A83" s="23" t="str">
        <f>IF(B83&lt;&gt;"","2.2.5","")</f>
        <v/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6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8"/>
      <c r="Y83" s="93"/>
      <c r="Z83" s="93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ht="48" customHeight="1">
      <c r="A85" s="23" t="str">
        <f>IF(B85&lt;&gt;"","2.3.1","")</f>
        <v/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6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8"/>
      <c r="Y85" s="93"/>
      <c r="Z85" s="93"/>
    </row>
    <row r="86" spans="1:26" ht="48" customHeight="1">
      <c r="A86" s="23" t="str">
        <f>IF(B86&lt;&gt;"","2.3.2","")</f>
        <v/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6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8"/>
      <c r="Y86" s="93"/>
      <c r="Z86" s="93"/>
    </row>
    <row r="87" spans="1:26" ht="48" customHeight="1">
      <c r="A87" s="23" t="str">
        <f>IF(B87&lt;&gt;"","2.3.3","")</f>
        <v/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6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8"/>
      <c r="Y87" s="93"/>
      <c r="Z87" s="93"/>
    </row>
    <row r="88" spans="1:26" ht="48" customHeight="1">
      <c r="A88" s="23" t="str">
        <f>IF(B88&lt;&gt;"","2.3.4","")</f>
        <v/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6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8"/>
      <c r="Y88" s="93"/>
      <c r="Z88" s="93"/>
    </row>
    <row r="89" spans="1:26" ht="48" customHeight="1">
      <c r="A89" s="23" t="str">
        <f>IF(B89&lt;&gt;"","2.3.5","")</f>
        <v/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6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8"/>
      <c r="Y89" s="93"/>
      <c r="Z89" s="93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23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23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23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23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23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23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21" customHeight="1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4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42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42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42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42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42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21" customHeight="1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21" customHeight="1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21" customHeight="1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21" customHeight="1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21" customHeight="1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21" customHeight="1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24" customHeight="1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24" customHeight="1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24" customHeight="1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58" name="ช่วง1_2"/>
    <protectedRange sqref="K59:S67" name="ช่วง1_2_1"/>
  </protectedRanges>
  <mergeCells count="466">
    <mergeCell ref="B65:G65"/>
    <mergeCell ref="H65:J65"/>
    <mergeCell ref="K65:M65"/>
    <mergeCell ref="N65:P65"/>
    <mergeCell ref="Q65:S65"/>
    <mergeCell ref="T65:U65"/>
    <mergeCell ref="V65:W65"/>
    <mergeCell ref="A66:A67"/>
    <mergeCell ref="B66:G66"/>
    <mergeCell ref="H66:J66"/>
    <mergeCell ref="K66:M66"/>
    <mergeCell ref="N66:P66"/>
    <mergeCell ref="Q66:S66"/>
    <mergeCell ref="T66:U66"/>
    <mergeCell ref="V66:W66"/>
    <mergeCell ref="B67:G67"/>
    <mergeCell ref="H67:J67"/>
    <mergeCell ref="K67:M67"/>
    <mergeCell ref="N67:P67"/>
    <mergeCell ref="Q67:S67"/>
    <mergeCell ref="T67:U67"/>
    <mergeCell ref="V67:W67"/>
    <mergeCell ref="K63:M63"/>
    <mergeCell ref="N63:P63"/>
    <mergeCell ref="Q63:S63"/>
    <mergeCell ref="T63:U63"/>
    <mergeCell ref="V63:W63"/>
    <mergeCell ref="B64:G64"/>
    <mergeCell ref="H64:J64"/>
    <mergeCell ref="K64:M64"/>
    <mergeCell ref="N64:P64"/>
    <mergeCell ref="Q64:S64"/>
    <mergeCell ref="T64:U64"/>
    <mergeCell ref="V64:W64"/>
    <mergeCell ref="B60:G60"/>
    <mergeCell ref="H60:J60"/>
    <mergeCell ref="K60:M60"/>
    <mergeCell ref="N60:P60"/>
    <mergeCell ref="Q60:S60"/>
    <mergeCell ref="T60:U60"/>
    <mergeCell ref="V60:W60"/>
    <mergeCell ref="A61:A64"/>
    <mergeCell ref="B61:G61"/>
    <mergeCell ref="H61:J61"/>
    <mergeCell ref="K61:M61"/>
    <mergeCell ref="N61:P61"/>
    <mergeCell ref="Q61:S61"/>
    <mergeCell ref="T61:U61"/>
    <mergeCell ref="V61:W61"/>
    <mergeCell ref="B62:G62"/>
    <mergeCell ref="H62:J62"/>
    <mergeCell ref="K62:M62"/>
    <mergeCell ref="N62:P62"/>
    <mergeCell ref="Q62:S62"/>
    <mergeCell ref="T62:U62"/>
    <mergeCell ref="V62:W62"/>
    <mergeCell ref="B63:G63"/>
    <mergeCell ref="H63:J63"/>
    <mergeCell ref="S12:U25"/>
    <mergeCell ref="V12:X25"/>
    <mergeCell ref="Y12:Z25"/>
    <mergeCell ref="B59:G59"/>
    <mergeCell ref="H59:J59"/>
    <mergeCell ref="K59:M59"/>
    <mergeCell ref="N59:P59"/>
    <mergeCell ref="Q59:S59"/>
    <mergeCell ref="T59:U59"/>
    <mergeCell ref="V59:W59"/>
    <mergeCell ref="X31:Z67"/>
    <mergeCell ref="B23:J23"/>
    <mergeCell ref="K23:M23"/>
    <mergeCell ref="N23:P23"/>
    <mergeCell ref="Q23:R23"/>
    <mergeCell ref="B24:J24"/>
    <mergeCell ref="K24:M24"/>
    <mergeCell ref="N24:P24"/>
    <mergeCell ref="Q24:R24"/>
    <mergeCell ref="B25:J25"/>
    <mergeCell ref="K25:M25"/>
    <mergeCell ref="N25:P25"/>
    <mergeCell ref="Q25:R25"/>
    <mergeCell ref="B57:G57"/>
    <mergeCell ref="B111:H120"/>
    <mergeCell ref="J111:Q120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S134:Y135"/>
    <mergeCell ref="S111:Y120"/>
    <mergeCell ref="B121:H122"/>
    <mergeCell ref="J121:Q122"/>
    <mergeCell ref="S121:Y122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98:G98"/>
    <mergeCell ref="H98:P98"/>
    <mergeCell ref="Q98:X98"/>
    <mergeCell ref="Y98:Z98"/>
    <mergeCell ref="B99:G99"/>
    <mergeCell ref="H99:P99"/>
    <mergeCell ref="Q99:X99"/>
    <mergeCell ref="Y99:Z99"/>
    <mergeCell ref="B103:Y107"/>
    <mergeCell ref="A68:S68"/>
    <mergeCell ref="T68:U68"/>
    <mergeCell ref="V68:W68"/>
    <mergeCell ref="X68:Z68"/>
    <mergeCell ref="A69:Z69"/>
    <mergeCell ref="A72:Z72"/>
    <mergeCell ref="B74:L74"/>
    <mergeCell ref="M74:X74"/>
    <mergeCell ref="Y74:Z74"/>
    <mergeCell ref="Y87:Z87"/>
    <mergeCell ref="Y88:Z88"/>
    <mergeCell ref="Y89:Z89"/>
    <mergeCell ref="B87:L87"/>
    <mergeCell ref="M87:X87"/>
    <mergeCell ref="B88:L88"/>
    <mergeCell ref="M88:X88"/>
    <mergeCell ref="B89:L89"/>
    <mergeCell ref="M89:X89"/>
    <mergeCell ref="Y85:Z85"/>
    <mergeCell ref="Y86:Z86"/>
    <mergeCell ref="A84:Z84"/>
    <mergeCell ref="B85:L85"/>
    <mergeCell ref="M85:X85"/>
    <mergeCell ref="B86:L86"/>
    <mergeCell ref="M86:X86"/>
    <mergeCell ref="B79:L79"/>
    <mergeCell ref="M79:X79"/>
    <mergeCell ref="Y79:Z79"/>
    <mergeCell ref="Y83:Z83"/>
    <mergeCell ref="B83:L83"/>
    <mergeCell ref="M83:X83"/>
    <mergeCell ref="A78:Z78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B75:L75"/>
    <mergeCell ref="M75:X75"/>
    <mergeCell ref="Y75:Z75"/>
    <mergeCell ref="B76:L76"/>
    <mergeCell ref="M76:X76"/>
    <mergeCell ref="Y76:Z76"/>
    <mergeCell ref="B77:L77"/>
    <mergeCell ref="Y77:Z77"/>
    <mergeCell ref="B71:L71"/>
    <mergeCell ref="M71:X71"/>
    <mergeCell ref="Y71:Z71"/>
    <mergeCell ref="B73:L73"/>
    <mergeCell ref="M73:X73"/>
    <mergeCell ref="Y73:Z73"/>
    <mergeCell ref="N57:P57"/>
    <mergeCell ref="Q57:S57"/>
    <mergeCell ref="T57:U57"/>
    <mergeCell ref="V57:W57"/>
    <mergeCell ref="H58:J58"/>
    <mergeCell ref="K58:M58"/>
    <mergeCell ref="N58:P58"/>
    <mergeCell ref="Q58:S58"/>
    <mergeCell ref="T58:U58"/>
    <mergeCell ref="V58:W58"/>
    <mergeCell ref="B58:G58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H57:J57"/>
    <mergeCell ref="K57:M57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2:G42"/>
    <mergeCell ref="H42:J42"/>
    <mergeCell ref="K42:M42"/>
    <mergeCell ref="N42:P42"/>
    <mergeCell ref="Q42:S42"/>
    <mergeCell ref="T42:U42"/>
    <mergeCell ref="V42:W42"/>
    <mergeCell ref="Q44:S44"/>
    <mergeCell ref="T44:U44"/>
    <mergeCell ref="V44:W44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7:G37"/>
    <mergeCell ref="H37:J37"/>
    <mergeCell ref="K37:M37"/>
    <mergeCell ref="N37:P37"/>
    <mergeCell ref="Q37:S37"/>
    <mergeCell ref="T37:U37"/>
    <mergeCell ref="V37:W37"/>
    <mergeCell ref="T39:U39"/>
    <mergeCell ref="V39:W39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B35:G35"/>
    <mergeCell ref="H35:J35"/>
    <mergeCell ref="K35:M35"/>
    <mergeCell ref="N35:P35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A26:P26"/>
    <mergeCell ref="Q26:R26"/>
    <mergeCell ref="S26:U26"/>
    <mergeCell ref="V26:X26"/>
    <mergeCell ref="Y26:Z26"/>
    <mergeCell ref="A27:Z27"/>
    <mergeCell ref="X30:Z30"/>
    <mergeCell ref="B33:G33"/>
    <mergeCell ref="H33:J33"/>
    <mergeCell ref="K33:M33"/>
    <mergeCell ref="N33:P33"/>
    <mergeCell ref="Q33:S33"/>
    <mergeCell ref="T33:U33"/>
    <mergeCell ref="V33:W33"/>
    <mergeCell ref="N31:P31"/>
    <mergeCell ref="Q31:S31"/>
    <mergeCell ref="T31:U31"/>
    <mergeCell ref="V31:W31"/>
    <mergeCell ref="B32:G32"/>
    <mergeCell ref="H32:J32"/>
    <mergeCell ref="K32:M32"/>
    <mergeCell ref="N32:P32"/>
    <mergeCell ref="Q32:S32"/>
    <mergeCell ref="T32:U32"/>
    <mergeCell ref="B20:J20"/>
    <mergeCell ref="K20:M20"/>
    <mergeCell ref="N20:P20"/>
    <mergeCell ref="Q20:R20"/>
    <mergeCell ref="B21:J21"/>
    <mergeCell ref="K21:M21"/>
    <mergeCell ref="N21:P21"/>
    <mergeCell ref="Q21:R21"/>
    <mergeCell ref="B22:J22"/>
    <mergeCell ref="Q22:R22"/>
    <mergeCell ref="K22:M22"/>
    <mergeCell ref="N22:P22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Y95:Z95"/>
    <mergeCell ref="B96:G96"/>
    <mergeCell ref="H96:P96"/>
    <mergeCell ref="Q96:X96"/>
    <mergeCell ref="Y96:Z96"/>
    <mergeCell ref="B97:G97"/>
    <mergeCell ref="H97:P97"/>
    <mergeCell ref="Q97:X97"/>
    <mergeCell ref="Y97:Z97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T56:U56"/>
    <mergeCell ref="V56:W56"/>
    <mergeCell ref="B93:G93"/>
    <mergeCell ref="H93:P93"/>
    <mergeCell ref="V32:W32"/>
    <mergeCell ref="B31:G31"/>
    <mergeCell ref="H31:J31"/>
    <mergeCell ref="K31:M31"/>
    <mergeCell ref="B34:G34"/>
    <mergeCell ref="H34:J34"/>
    <mergeCell ref="B30:G30"/>
    <mergeCell ref="H30:J30"/>
    <mergeCell ref="K30:M30"/>
    <mergeCell ref="N30:P30"/>
    <mergeCell ref="Q30:S30"/>
    <mergeCell ref="T30:U30"/>
    <mergeCell ref="V30:W30"/>
    <mergeCell ref="K34:M34"/>
    <mergeCell ref="N34:P34"/>
    <mergeCell ref="Q34:S34"/>
    <mergeCell ref="T34:U34"/>
    <mergeCell ref="V34:W34"/>
    <mergeCell ref="H8:J8"/>
    <mergeCell ref="B10:J11"/>
    <mergeCell ref="K10:R10"/>
    <mergeCell ref="K11:M11"/>
    <mergeCell ref="N11:P11"/>
    <mergeCell ref="Q11:R11"/>
    <mergeCell ref="B16:J16"/>
    <mergeCell ref="K16:M16"/>
    <mergeCell ref="N16:P16"/>
    <mergeCell ref="Q16:R16"/>
    <mergeCell ref="B13:J13"/>
    <mergeCell ref="K13:M13"/>
    <mergeCell ref="N13:P13"/>
    <mergeCell ref="Q13:R13"/>
    <mergeCell ref="B14:J14"/>
    <mergeCell ref="B15:J15"/>
    <mergeCell ref="K15:M15"/>
    <mergeCell ref="N15:P15"/>
    <mergeCell ref="Q15:R15"/>
    <mergeCell ref="Q18:R18"/>
    <mergeCell ref="B12:J12"/>
    <mergeCell ref="K12:M12"/>
    <mergeCell ref="N12:P12"/>
    <mergeCell ref="Q12:R12"/>
    <mergeCell ref="B17:J17"/>
    <mergeCell ref="K17:M17"/>
    <mergeCell ref="N17:P17"/>
    <mergeCell ref="Q17:R17"/>
    <mergeCell ref="A33:A35"/>
    <mergeCell ref="A38:A39"/>
    <mergeCell ref="A46:A49"/>
    <mergeCell ref="A51:A52"/>
    <mergeCell ref="A1:Z1"/>
    <mergeCell ref="J2:Q2"/>
    <mergeCell ref="A3:Z3"/>
    <mergeCell ref="A4:Z4"/>
    <mergeCell ref="M7:P7"/>
    <mergeCell ref="A10:A11"/>
    <mergeCell ref="K14:M14"/>
    <mergeCell ref="N14:P14"/>
    <mergeCell ref="Q14:R14"/>
    <mergeCell ref="S10:Z10"/>
    <mergeCell ref="S11:U11"/>
    <mergeCell ref="V11:X11"/>
    <mergeCell ref="Y11:Z11"/>
    <mergeCell ref="B18:J18"/>
    <mergeCell ref="K18:M18"/>
    <mergeCell ref="N18:P18"/>
    <mergeCell ref="B19:J19"/>
    <mergeCell ref="K19:M19"/>
    <mergeCell ref="N19:P19"/>
    <mergeCell ref="Q19:R19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R35:S35 O35:P35 L35:M35 L58:M58 Q33:Q67 O58:P58 N34:N67 R58:S58 K33:K67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Z152"/>
  <sheetViews>
    <sheetView tabSelected="1" view="pageBreakPreview" zoomScale="85" zoomScaleSheetLayoutView="85" workbookViewId="0" topLeftCell="A37">
      <selection activeCell="T55" sqref="T55:U55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478" t="s">
        <v>13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</row>
    <row r="2" spans="1:26" ht="21" customHeight="1">
      <c r="A2" s="65"/>
      <c r="B2" s="65"/>
      <c r="C2" s="65"/>
      <c r="D2" s="65"/>
      <c r="E2" s="65"/>
      <c r="F2" s="65"/>
      <c r="G2" s="65"/>
      <c r="H2" s="65"/>
      <c r="I2" s="65"/>
      <c r="J2" s="478" t="s">
        <v>114</v>
      </c>
      <c r="K2" s="478"/>
      <c r="L2" s="478"/>
      <c r="M2" s="478"/>
      <c r="N2" s="478"/>
      <c r="O2" s="478"/>
      <c r="P2" s="478"/>
      <c r="Q2" s="478"/>
      <c r="R2" s="65"/>
      <c r="S2" s="65"/>
      <c r="T2" s="65"/>
      <c r="U2" s="65"/>
      <c r="V2" s="65"/>
      <c r="W2" s="65"/>
      <c r="X2" s="65"/>
      <c r="Y2" s="65"/>
      <c r="Z2" s="65"/>
    </row>
    <row r="3" spans="1:26" ht="21" customHeight="1">
      <c r="A3" s="478" t="s">
        <v>94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</row>
    <row r="4" spans="1:26" ht="21" customHeight="1">
      <c r="A4" s="478" t="s">
        <v>80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8"/>
      <c r="X4" s="478"/>
      <c r="Y4" s="478"/>
      <c r="Z4" s="478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440" t="s">
        <v>73</v>
      </c>
      <c r="C12" s="475"/>
      <c r="D12" s="475"/>
      <c r="E12" s="475"/>
      <c r="F12" s="475"/>
      <c r="G12" s="475"/>
      <c r="H12" s="475"/>
      <c r="I12" s="475"/>
      <c r="J12" s="475"/>
      <c r="K12" s="426">
        <v>2000</v>
      </c>
      <c r="L12" s="426"/>
      <c r="M12" s="426"/>
      <c r="N12" s="426"/>
      <c r="O12" s="426"/>
      <c r="P12" s="426"/>
      <c r="Q12" s="366">
        <f>V30/T30*100</f>
        <v>0</v>
      </c>
      <c r="R12" s="366"/>
      <c r="S12" s="321">
        <v>4278200</v>
      </c>
      <c r="T12" s="322"/>
      <c r="U12" s="323"/>
      <c r="V12" s="491"/>
      <c r="W12" s="492"/>
      <c r="X12" s="493"/>
      <c r="Y12" s="339">
        <f>V12/S12*100</f>
        <v>0</v>
      </c>
      <c r="Z12" s="340"/>
    </row>
    <row r="13" spans="1:26" ht="24" customHeight="1">
      <c r="A13" s="38">
        <v>1.1</v>
      </c>
      <c r="B13" s="477" t="s">
        <v>74</v>
      </c>
      <c r="C13" s="479"/>
      <c r="D13" s="479"/>
      <c r="E13" s="479"/>
      <c r="F13" s="479"/>
      <c r="G13" s="479"/>
      <c r="H13" s="479"/>
      <c r="I13" s="479"/>
      <c r="J13" s="479"/>
      <c r="K13" s="420">
        <v>2000</v>
      </c>
      <c r="L13" s="420"/>
      <c r="M13" s="420"/>
      <c r="N13" s="71">
        <f>Q35</f>
        <v>0</v>
      </c>
      <c r="O13" s="71"/>
      <c r="P13" s="71"/>
      <c r="Q13" s="373">
        <f>V31/T31*100</f>
        <v>0</v>
      </c>
      <c r="R13" s="373"/>
      <c r="S13" s="324"/>
      <c r="T13" s="325"/>
      <c r="U13" s="326"/>
      <c r="V13" s="494"/>
      <c r="W13" s="495"/>
      <c r="X13" s="496"/>
      <c r="Y13" s="341"/>
      <c r="Z13" s="342"/>
    </row>
    <row r="14" spans="1:26" ht="24" customHeight="1">
      <c r="A14" s="38">
        <v>1.2</v>
      </c>
      <c r="B14" s="477" t="s">
        <v>75</v>
      </c>
      <c r="C14" s="479"/>
      <c r="D14" s="479"/>
      <c r="E14" s="479"/>
      <c r="F14" s="479"/>
      <c r="G14" s="479"/>
      <c r="H14" s="479"/>
      <c r="I14" s="479"/>
      <c r="J14" s="479"/>
      <c r="K14" s="420">
        <v>22</v>
      </c>
      <c r="L14" s="420"/>
      <c r="M14" s="420"/>
      <c r="N14" s="71">
        <f>Q37</f>
        <v>0</v>
      </c>
      <c r="O14" s="71"/>
      <c r="P14" s="71"/>
      <c r="Q14" s="373">
        <f>V36/T36*100</f>
        <v>0</v>
      </c>
      <c r="R14" s="373"/>
      <c r="S14" s="324"/>
      <c r="T14" s="325"/>
      <c r="U14" s="326"/>
      <c r="V14" s="494"/>
      <c r="W14" s="495"/>
      <c r="X14" s="496"/>
      <c r="Y14" s="341"/>
      <c r="Z14" s="342"/>
    </row>
    <row r="15" spans="1:26" ht="24" customHeight="1">
      <c r="A15" s="38">
        <v>1.3</v>
      </c>
      <c r="B15" s="477" t="s">
        <v>76</v>
      </c>
      <c r="C15" s="479"/>
      <c r="D15" s="479"/>
      <c r="E15" s="479"/>
      <c r="F15" s="479"/>
      <c r="G15" s="479"/>
      <c r="H15" s="479"/>
      <c r="I15" s="479"/>
      <c r="J15" s="479"/>
      <c r="K15" s="420">
        <v>2000</v>
      </c>
      <c r="L15" s="420"/>
      <c r="M15" s="420"/>
      <c r="N15" s="71">
        <f>Q40</f>
        <v>0</v>
      </c>
      <c r="O15" s="71"/>
      <c r="P15" s="71"/>
      <c r="Q15" s="373">
        <f>V39/T39*100</f>
        <v>0</v>
      </c>
      <c r="R15" s="373"/>
      <c r="S15" s="324"/>
      <c r="T15" s="325"/>
      <c r="U15" s="326"/>
      <c r="V15" s="494"/>
      <c r="W15" s="495"/>
      <c r="X15" s="496"/>
      <c r="Y15" s="341"/>
      <c r="Z15" s="342"/>
    </row>
    <row r="16" spans="1:26" ht="24" customHeight="1">
      <c r="A16" s="38">
        <v>1.4</v>
      </c>
      <c r="B16" s="476" t="s">
        <v>77</v>
      </c>
      <c r="C16" s="476"/>
      <c r="D16" s="476"/>
      <c r="E16" s="476"/>
      <c r="F16" s="476"/>
      <c r="G16" s="476"/>
      <c r="H16" s="476"/>
      <c r="I16" s="476"/>
      <c r="J16" s="477"/>
      <c r="K16" s="422">
        <v>200</v>
      </c>
      <c r="L16" s="423"/>
      <c r="M16" s="424"/>
      <c r="N16" s="125">
        <f>Q42</f>
        <v>0</v>
      </c>
      <c r="O16" s="126"/>
      <c r="P16" s="127"/>
      <c r="Q16" s="373">
        <f>V41/T41*100</f>
        <v>0</v>
      </c>
      <c r="R16" s="373"/>
      <c r="S16" s="324"/>
      <c r="T16" s="325"/>
      <c r="U16" s="326"/>
      <c r="V16" s="494"/>
      <c r="W16" s="495"/>
      <c r="X16" s="496"/>
      <c r="Y16" s="341"/>
      <c r="Z16" s="342"/>
    </row>
    <row r="17" spans="1:26" s="11" customFormat="1" ht="24" customHeight="1">
      <c r="A17" s="39">
        <v>2</v>
      </c>
      <c r="B17" s="439" t="s">
        <v>78</v>
      </c>
      <c r="C17" s="439"/>
      <c r="D17" s="439"/>
      <c r="E17" s="439"/>
      <c r="F17" s="439"/>
      <c r="G17" s="439"/>
      <c r="H17" s="439"/>
      <c r="I17" s="439"/>
      <c r="J17" s="440"/>
      <c r="K17" s="441">
        <v>600</v>
      </c>
      <c r="L17" s="442"/>
      <c r="M17" s="443"/>
      <c r="N17" s="428"/>
      <c r="O17" s="429"/>
      <c r="P17" s="430"/>
      <c r="Q17" s="196">
        <f>V43/T43*100</f>
        <v>0</v>
      </c>
      <c r="R17" s="196"/>
      <c r="S17" s="324"/>
      <c r="T17" s="325"/>
      <c r="U17" s="326"/>
      <c r="V17" s="494"/>
      <c r="W17" s="495"/>
      <c r="X17" s="496"/>
      <c r="Y17" s="341"/>
      <c r="Z17" s="342"/>
    </row>
    <row r="18" spans="1:26" s="8" customFormat="1" ht="24" customHeight="1">
      <c r="A18" s="40">
        <v>2.1</v>
      </c>
      <c r="B18" s="476" t="s">
        <v>74</v>
      </c>
      <c r="C18" s="476"/>
      <c r="D18" s="476"/>
      <c r="E18" s="476"/>
      <c r="F18" s="476"/>
      <c r="G18" s="476"/>
      <c r="H18" s="476"/>
      <c r="I18" s="476"/>
      <c r="J18" s="477"/>
      <c r="K18" s="422">
        <v>600</v>
      </c>
      <c r="L18" s="423"/>
      <c r="M18" s="424"/>
      <c r="N18" s="125">
        <f>Q48</f>
        <v>0</v>
      </c>
      <c r="O18" s="126"/>
      <c r="P18" s="127"/>
      <c r="Q18" s="373">
        <f>V44/T44*100</f>
        <v>0</v>
      </c>
      <c r="R18" s="373"/>
      <c r="S18" s="324"/>
      <c r="T18" s="325"/>
      <c r="U18" s="326"/>
      <c r="V18" s="494"/>
      <c r="W18" s="495"/>
      <c r="X18" s="496"/>
      <c r="Y18" s="341"/>
      <c r="Z18" s="342"/>
    </row>
    <row r="19" spans="1:26" ht="24" customHeight="1">
      <c r="A19" s="38">
        <v>2.2</v>
      </c>
      <c r="B19" s="476" t="s">
        <v>75</v>
      </c>
      <c r="C19" s="476"/>
      <c r="D19" s="476"/>
      <c r="E19" s="476"/>
      <c r="F19" s="476"/>
      <c r="G19" s="476"/>
      <c r="H19" s="476"/>
      <c r="I19" s="476"/>
      <c r="J19" s="477"/>
      <c r="K19" s="422">
        <v>7</v>
      </c>
      <c r="L19" s="423"/>
      <c r="M19" s="424"/>
      <c r="N19" s="125">
        <f>Q50</f>
        <v>0</v>
      </c>
      <c r="O19" s="126"/>
      <c r="P19" s="127"/>
      <c r="Q19" s="373">
        <f>V49/T49*100</f>
        <v>0</v>
      </c>
      <c r="R19" s="373"/>
      <c r="S19" s="324"/>
      <c r="T19" s="325"/>
      <c r="U19" s="326"/>
      <c r="V19" s="494"/>
      <c r="W19" s="495"/>
      <c r="X19" s="496"/>
      <c r="Y19" s="341"/>
      <c r="Z19" s="342"/>
    </row>
    <row r="20" spans="1:26" ht="24" customHeight="1">
      <c r="A20" s="38">
        <v>2.3</v>
      </c>
      <c r="B20" s="476" t="s">
        <v>76</v>
      </c>
      <c r="C20" s="476"/>
      <c r="D20" s="476"/>
      <c r="E20" s="476"/>
      <c r="F20" s="476"/>
      <c r="G20" s="476"/>
      <c r="H20" s="476"/>
      <c r="I20" s="476"/>
      <c r="J20" s="477"/>
      <c r="K20" s="422">
        <v>600</v>
      </c>
      <c r="L20" s="423"/>
      <c r="M20" s="424"/>
      <c r="N20" s="125">
        <f>Q53</f>
        <v>0</v>
      </c>
      <c r="O20" s="126"/>
      <c r="P20" s="127"/>
      <c r="Q20" s="373">
        <f>V52/T52*100</f>
        <v>0</v>
      </c>
      <c r="R20" s="373"/>
      <c r="S20" s="324"/>
      <c r="T20" s="325"/>
      <c r="U20" s="326"/>
      <c r="V20" s="494"/>
      <c r="W20" s="495"/>
      <c r="X20" s="496"/>
      <c r="Y20" s="341"/>
      <c r="Z20" s="342"/>
    </row>
    <row r="21" spans="1:26" ht="24" customHeight="1">
      <c r="A21" s="41">
        <v>2.4</v>
      </c>
      <c r="B21" s="476" t="s">
        <v>77</v>
      </c>
      <c r="C21" s="476"/>
      <c r="D21" s="476"/>
      <c r="E21" s="476"/>
      <c r="F21" s="476"/>
      <c r="G21" s="476"/>
      <c r="H21" s="476"/>
      <c r="I21" s="476"/>
      <c r="J21" s="477"/>
      <c r="K21" s="422">
        <v>80</v>
      </c>
      <c r="L21" s="423"/>
      <c r="M21" s="424"/>
      <c r="N21" s="125">
        <f>Q55</f>
        <v>0</v>
      </c>
      <c r="O21" s="126"/>
      <c r="P21" s="127"/>
      <c r="Q21" s="373">
        <f>V54/T54*100</f>
        <v>0</v>
      </c>
      <c r="R21" s="373"/>
      <c r="S21" s="324"/>
      <c r="T21" s="325"/>
      <c r="U21" s="326"/>
      <c r="V21" s="494"/>
      <c r="W21" s="495"/>
      <c r="X21" s="496"/>
      <c r="Y21" s="341"/>
      <c r="Z21" s="342"/>
    </row>
    <row r="22" spans="1:26" ht="24" customHeight="1">
      <c r="A22" s="42">
        <v>3</v>
      </c>
      <c r="B22" s="454" t="s">
        <v>95</v>
      </c>
      <c r="C22" s="455"/>
      <c r="D22" s="455"/>
      <c r="E22" s="455"/>
      <c r="F22" s="455"/>
      <c r="G22" s="455"/>
      <c r="H22" s="455"/>
      <c r="I22" s="455"/>
      <c r="J22" s="456"/>
      <c r="K22" s="460" t="s">
        <v>91</v>
      </c>
      <c r="L22" s="269"/>
      <c r="M22" s="461"/>
      <c r="N22" s="503" t="s">
        <v>91</v>
      </c>
      <c r="O22" s="429"/>
      <c r="P22" s="430"/>
      <c r="Q22" s="250" t="s">
        <v>91</v>
      </c>
      <c r="R22" s="195"/>
      <c r="S22" s="324"/>
      <c r="T22" s="325"/>
      <c r="U22" s="326"/>
      <c r="V22" s="494"/>
      <c r="W22" s="495"/>
      <c r="X22" s="496"/>
      <c r="Y22" s="341"/>
      <c r="Z22" s="342"/>
    </row>
    <row r="23" spans="1:26" ht="24" customHeight="1">
      <c r="A23" s="43">
        <v>3.1</v>
      </c>
      <c r="B23" s="487" t="s">
        <v>74</v>
      </c>
      <c r="C23" s="476"/>
      <c r="D23" s="476"/>
      <c r="E23" s="476"/>
      <c r="F23" s="476"/>
      <c r="G23" s="476"/>
      <c r="H23" s="476"/>
      <c r="I23" s="476"/>
      <c r="J23" s="488"/>
      <c r="K23" s="457" t="s">
        <v>91</v>
      </c>
      <c r="L23" s="458"/>
      <c r="M23" s="459"/>
      <c r="N23" s="502" t="s">
        <v>91</v>
      </c>
      <c r="O23" s="126"/>
      <c r="P23" s="127"/>
      <c r="Q23" s="464" t="s">
        <v>91</v>
      </c>
      <c r="R23" s="465"/>
      <c r="S23" s="324"/>
      <c r="T23" s="325"/>
      <c r="U23" s="326"/>
      <c r="V23" s="494"/>
      <c r="W23" s="495"/>
      <c r="X23" s="496"/>
      <c r="Y23" s="341"/>
      <c r="Z23" s="342"/>
    </row>
    <row r="24" spans="1:26" ht="24" customHeight="1">
      <c r="A24" s="43">
        <v>3.2</v>
      </c>
      <c r="B24" s="487" t="s">
        <v>75</v>
      </c>
      <c r="C24" s="476"/>
      <c r="D24" s="476"/>
      <c r="E24" s="476"/>
      <c r="F24" s="476"/>
      <c r="G24" s="476"/>
      <c r="H24" s="476"/>
      <c r="I24" s="476"/>
      <c r="J24" s="488"/>
      <c r="K24" s="457" t="s">
        <v>91</v>
      </c>
      <c r="L24" s="458"/>
      <c r="M24" s="459"/>
      <c r="N24" s="502" t="s">
        <v>91</v>
      </c>
      <c r="O24" s="126"/>
      <c r="P24" s="127"/>
      <c r="Q24" s="464" t="s">
        <v>91</v>
      </c>
      <c r="R24" s="465"/>
      <c r="S24" s="327"/>
      <c r="T24" s="328"/>
      <c r="U24" s="329"/>
      <c r="V24" s="497"/>
      <c r="W24" s="498"/>
      <c r="X24" s="499"/>
      <c r="Y24" s="343"/>
      <c r="Z24" s="344"/>
    </row>
    <row r="25" spans="1:26" ht="24" customHeight="1">
      <c r="A25" s="106" t="s">
        <v>17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6"/>
      <c r="Q25" s="462">
        <f>V65</f>
        <v>0</v>
      </c>
      <c r="R25" s="463"/>
      <c r="S25" s="482">
        <f>SUM(S12)</f>
        <v>4278200</v>
      </c>
      <c r="T25" s="483"/>
      <c r="U25" s="484"/>
      <c r="V25" s="482">
        <f>SUM(V12)</f>
        <v>0</v>
      </c>
      <c r="W25" s="483"/>
      <c r="X25" s="484"/>
      <c r="Y25" s="500">
        <f>SUM(Y12)</f>
        <v>0</v>
      </c>
      <c r="Z25" s="501"/>
    </row>
    <row r="26" spans="1:26" ht="9.95" customHeight="1">
      <c r="A26" s="490"/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</row>
    <row r="27" spans="1:26" s="21" customFormat="1" ht="24" customHeight="1">
      <c r="A27" s="12" t="s">
        <v>7</v>
      </c>
      <c r="B27" s="5"/>
      <c r="C27" s="5"/>
      <c r="D27" s="5"/>
      <c r="E27" s="5"/>
      <c r="F27" s="5"/>
      <c r="G27" s="5"/>
      <c r="H27" s="13"/>
      <c r="I27" s="14"/>
      <c r="J27" s="14"/>
      <c r="K27" s="14"/>
      <c r="L27" s="14"/>
      <c r="M27" s="1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13" ht="9.95" customHeight="1">
      <c r="A28" s="5"/>
      <c r="H28" s="15"/>
      <c r="I28" s="15"/>
      <c r="J28" s="15"/>
      <c r="K28" s="15"/>
      <c r="L28" s="15"/>
      <c r="M28" s="15"/>
    </row>
    <row r="29" spans="1:26" ht="48" customHeight="1">
      <c r="A29" s="19" t="s">
        <v>6</v>
      </c>
      <c r="B29" s="100" t="s">
        <v>14</v>
      </c>
      <c r="C29" s="100"/>
      <c r="D29" s="100"/>
      <c r="E29" s="100"/>
      <c r="F29" s="100"/>
      <c r="G29" s="100"/>
      <c r="H29" s="100" t="s">
        <v>18</v>
      </c>
      <c r="I29" s="100"/>
      <c r="J29" s="100"/>
      <c r="K29" s="100" t="s">
        <v>15</v>
      </c>
      <c r="L29" s="100"/>
      <c r="M29" s="100"/>
      <c r="N29" s="100" t="s">
        <v>19</v>
      </c>
      <c r="O29" s="100"/>
      <c r="P29" s="100"/>
      <c r="Q29" s="100" t="s">
        <v>20</v>
      </c>
      <c r="R29" s="100"/>
      <c r="S29" s="100"/>
      <c r="T29" s="100" t="s">
        <v>21</v>
      </c>
      <c r="U29" s="100"/>
      <c r="V29" s="88" t="s">
        <v>8</v>
      </c>
      <c r="W29" s="88"/>
      <c r="X29" s="100" t="s">
        <v>9</v>
      </c>
      <c r="Y29" s="100"/>
      <c r="Z29" s="100"/>
    </row>
    <row r="30" spans="1:26" ht="48" customHeight="1">
      <c r="A30" s="22">
        <v>1</v>
      </c>
      <c r="B30" s="450" t="s">
        <v>73</v>
      </c>
      <c r="C30" s="451"/>
      <c r="D30" s="451"/>
      <c r="E30" s="451"/>
      <c r="F30" s="451"/>
      <c r="G30" s="452"/>
      <c r="H30" s="380">
        <v>2000</v>
      </c>
      <c r="I30" s="380"/>
      <c r="J30" s="380"/>
      <c r="K30" s="453"/>
      <c r="L30" s="453"/>
      <c r="M30" s="453"/>
      <c r="N30" s="453"/>
      <c r="O30" s="453"/>
      <c r="P30" s="453"/>
      <c r="Q30" s="453"/>
      <c r="R30" s="453"/>
      <c r="S30" s="473"/>
      <c r="T30" s="194">
        <v>50</v>
      </c>
      <c r="U30" s="194"/>
      <c r="V30" s="195">
        <f>SUM(V31,V36,V39,V41)</f>
        <v>0</v>
      </c>
      <c r="W30" s="196"/>
      <c r="X30" s="176"/>
      <c r="Y30" s="177"/>
      <c r="Z30" s="178"/>
    </row>
    <row r="31" spans="1:26" ht="24" customHeight="1">
      <c r="A31" s="45">
        <v>1.1</v>
      </c>
      <c r="B31" s="480" t="s">
        <v>74</v>
      </c>
      <c r="C31" s="480"/>
      <c r="D31" s="480"/>
      <c r="E31" s="480"/>
      <c r="F31" s="480"/>
      <c r="G31" s="481"/>
      <c r="H31" s="374">
        <v>2000</v>
      </c>
      <c r="I31" s="374"/>
      <c r="J31" s="374"/>
      <c r="K31" s="375">
        <f>K35</f>
        <v>0</v>
      </c>
      <c r="L31" s="375"/>
      <c r="M31" s="375"/>
      <c r="N31" s="375">
        <f aca="true" t="shared" si="0" ref="N31">N35</f>
        <v>0</v>
      </c>
      <c r="O31" s="375"/>
      <c r="P31" s="375"/>
      <c r="Q31" s="375">
        <f aca="true" t="shared" si="1" ref="Q31">Q35</f>
        <v>0</v>
      </c>
      <c r="R31" s="375"/>
      <c r="S31" s="375"/>
      <c r="T31" s="72">
        <v>30</v>
      </c>
      <c r="U31" s="72"/>
      <c r="V31" s="73">
        <f>SUM(V32:W35)</f>
        <v>0</v>
      </c>
      <c r="W31" s="74"/>
      <c r="X31" s="318"/>
      <c r="Y31" s="319"/>
      <c r="Z31" s="320"/>
    </row>
    <row r="32" spans="1:26" ht="24" customHeight="1">
      <c r="A32" s="417"/>
      <c r="B32" s="474" t="s">
        <v>81</v>
      </c>
      <c r="C32" s="474"/>
      <c r="D32" s="474"/>
      <c r="E32" s="474"/>
      <c r="F32" s="474"/>
      <c r="G32" s="474"/>
      <c r="H32" s="113">
        <v>2000</v>
      </c>
      <c r="I32" s="113"/>
      <c r="J32" s="113"/>
      <c r="K32" s="114"/>
      <c r="L32" s="114"/>
      <c r="M32" s="114"/>
      <c r="N32" s="114"/>
      <c r="O32" s="114"/>
      <c r="P32" s="114"/>
      <c r="Q32" s="114"/>
      <c r="R32" s="114"/>
      <c r="S32" s="82"/>
      <c r="T32" s="75">
        <v>10</v>
      </c>
      <c r="U32" s="75"/>
      <c r="V32" s="76">
        <f>(T32*((K32*0)+(N32*50)+(Q32*100)))/(H32*100)</f>
        <v>0</v>
      </c>
      <c r="W32" s="77"/>
      <c r="X32" s="318"/>
      <c r="Y32" s="319"/>
      <c r="Z32" s="320"/>
    </row>
    <row r="33" spans="1:26" ht="24" customHeight="1">
      <c r="A33" s="418"/>
      <c r="B33" s="444" t="s">
        <v>82</v>
      </c>
      <c r="C33" s="445"/>
      <c r="D33" s="445"/>
      <c r="E33" s="445"/>
      <c r="F33" s="445"/>
      <c r="G33" s="446"/>
      <c r="H33" s="119">
        <v>2000</v>
      </c>
      <c r="I33" s="120"/>
      <c r="J33" s="121"/>
      <c r="K33" s="82"/>
      <c r="L33" s="83"/>
      <c r="M33" s="84"/>
      <c r="N33" s="82"/>
      <c r="O33" s="83"/>
      <c r="P33" s="84"/>
      <c r="Q33" s="82"/>
      <c r="R33" s="83"/>
      <c r="S33" s="83"/>
      <c r="T33" s="75">
        <v>6</v>
      </c>
      <c r="U33" s="75"/>
      <c r="V33" s="76">
        <f>(T33*((K33*0)+(N33*50)+(Q33*100)))/(H33*100)</f>
        <v>0</v>
      </c>
      <c r="W33" s="77"/>
      <c r="X33" s="318"/>
      <c r="Y33" s="319"/>
      <c r="Z33" s="320"/>
    </row>
    <row r="34" spans="1:26" ht="72" customHeight="1">
      <c r="A34" s="418"/>
      <c r="B34" s="474" t="s">
        <v>83</v>
      </c>
      <c r="C34" s="474"/>
      <c r="D34" s="474"/>
      <c r="E34" s="474"/>
      <c r="F34" s="474"/>
      <c r="G34" s="474"/>
      <c r="H34" s="113">
        <v>2000</v>
      </c>
      <c r="I34" s="113"/>
      <c r="J34" s="113"/>
      <c r="K34" s="114"/>
      <c r="L34" s="114"/>
      <c r="M34" s="114"/>
      <c r="N34" s="114"/>
      <c r="O34" s="114"/>
      <c r="P34" s="114"/>
      <c r="Q34" s="114"/>
      <c r="R34" s="114"/>
      <c r="S34" s="82"/>
      <c r="T34" s="75">
        <v>10</v>
      </c>
      <c r="U34" s="75"/>
      <c r="V34" s="76">
        <f aca="true" t="shared" si="2" ref="V34">(T34*((K34*0)+(N34*50)+(Q34*100)))/(H34*100)</f>
        <v>0</v>
      </c>
      <c r="W34" s="77"/>
      <c r="X34" s="318"/>
      <c r="Y34" s="319"/>
      <c r="Z34" s="320"/>
    </row>
    <row r="35" spans="1:26" ht="24" customHeight="1">
      <c r="A35" s="419"/>
      <c r="B35" s="444" t="s">
        <v>84</v>
      </c>
      <c r="C35" s="445"/>
      <c r="D35" s="445"/>
      <c r="E35" s="445"/>
      <c r="F35" s="445"/>
      <c r="G35" s="446"/>
      <c r="H35" s="119">
        <v>2000</v>
      </c>
      <c r="I35" s="120"/>
      <c r="J35" s="121"/>
      <c r="K35" s="82"/>
      <c r="L35" s="83"/>
      <c r="M35" s="84"/>
      <c r="N35" s="82"/>
      <c r="O35" s="83"/>
      <c r="P35" s="84"/>
      <c r="Q35" s="82"/>
      <c r="R35" s="83"/>
      <c r="S35" s="130"/>
      <c r="T35" s="128">
        <v>4</v>
      </c>
      <c r="U35" s="129"/>
      <c r="V35" s="292">
        <f aca="true" t="shared" si="3" ref="V35">(T35*((K35*0)+(N35*50)+(Q35*100)))/(H35*100)</f>
        <v>0</v>
      </c>
      <c r="W35" s="76"/>
      <c r="X35" s="318"/>
      <c r="Y35" s="319"/>
      <c r="Z35" s="320"/>
    </row>
    <row r="36" spans="1:26" ht="24" customHeight="1">
      <c r="A36" s="46">
        <v>1.2</v>
      </c>
      <c r="B36" s="447" t="s">
        <v>75</v>
      </c>
      <c r="C36" s="448"/>
      <c r="D36" s="448"/>
      <c r="E36" s="448"/>
      <c r="F36" s="448"/>
      <c r="G36" s="449"/>
      <c r="H36" s="400">
        <v>22</v>
      </c>
      <c r="I36" s="401"/>
      <c r="J36" s="402"/>
      <c r="K36" s="348">
        <f>K37</f>
        <v>0</v>
      </c>
      <c r="L36" s="349"/>
      <c r="M36" s="350"/>
      <c r="N36" s="348">
        <f aca="true" t="shared" si="4" ref="N36">N37</f>
        <v>0</v>
      </c>
      <c r="O36" s="349"/>
      <c r="P36" s="350"/>
      <c r="Q36" s="348">
        <f aca="true" t="shared" si="5" ref="Q36">Q37</f>
        <v>0</v>
      </c>
      <c r="R36" s="349"/>
      <c r="S36" s="350"/>
      <c r="T36" s="123">
        <v>5</v>
      </c>
      <c r="U36" s="124"/>
      <c r="V36" s="403">
        <f>SUM(V37:W38)</f>
        <v>0</v>
      </c>
      <c r="W36" s="73"/>
      <c r="X36" s="318"/>
      <c r="Y36" s="319"/>
      <c r="Z36" s="320"/>
    </row>
    <row r="37" spans="1:26" ht="48" customHeight="1">
      <c r="A37" s="437"/>
      <c r="B37" s="466" t="s">
        <v>85</v>
      </c>
      <c r="C37" s="467"/>
      <c r="D37" s="467"/>
      <c r="E37" s="467"/>
      <c r="F37" s="467"/>
      <c r="G37" s="468"/>
      <c r="H37" s="119">
        <v>22</v>
      </c>
      <c r="I37" s="120"/>
      <c r="J37" s="121"/>
      <c r="K37" s="82"/>
      <c r="L37" s="83"/>
      <c r="M37" s="84"/>
      <c r="N37" s="82"/>
      <c r="O37" s="83"/>
      <c r="P37" s="84"/>
      <c r="Q37" s="82"/>
      <c r="R37" s="83"/>
      <c r="S37" s="130"/>
      <c r="T37" s="128">
        <v>3</v>
      </c>
      <c r="U37" s="129"/>
      <c r="V37" s="292">
        <f aca="true" t="shared" si="6" ref="V37">(T37*((K37*0)+(N37*50)+(Q37*100)))/(H37*100)</f>
        <v>0</v>
      </c>
      <c r="W37" s="76"/>
      <c r="X37" s="318"/>
      <c r="Y37" s="319"/>
      <c r="Z37" s="320"/>
    </row>
    <row r="38" spans="1:26" ht="24" customHeight="1">
      <c r="A38" s="438"/>
      <c r="B38" s="444" t="s">
        <v>86</v>
      </c>
      <c r="C38" s="445"/>
      <c r="D38" s="445"/>
      <c r="E38" s="445"/>
      <c r="F38" s="445"/>
      <c r="G38" s="446"/>
      <c r="H38" s="119">
        <v>80</v>
      </c>
      <c r="I38" s="120"/>
      <c r="J38" s="121"/>
      <c r="K38" s="82"/>
      <c r="L38" s="83"/>
      <c r="M38" s="84"/>
      <c r="N38" s="82"/>
      <c r="O38" s="83"/>
      <c r="P38" s="84"/>
      <c r="Q38" s="82"/>
      <c r="R38" s="83"/>
      <c r="S38" s="130"/>
      <c r="T38" s="128">
        <v>2</v>
      </c>
      <c r="U38" s="129"/>
      <c r="V38" s="292">
        <f aca="true" t="shared" si="7" ref="V38">(T38*((K38*0)+(N38*50)+(Q38*100)))/(H38*100)</f>
        <v>0</v>
      </c>
      <c r="W38" s="76"/>
      <c r="X38" s="318"/>
      <c r="Y38" s="319"/>
      <c r="Z38" s="320"/>
    </row>
    <row r="39" spans="1:26" ht="24" customHeight="1">
      <c r="A39" s="46">
        <v>1.3</v>
      </c>
      <c r="B39" s="470" t="s">
        <v>76</v>
      </c>
      <c r="C39" s="471"/>
      <c r="D39" s="471"/>
      <c r="E39" s="471"/>
      <c r="F39" s="471"/>
      <c r="G39" s="472"/>
      <c r="H39" s="400">
        <v>2000</v>
      </c>
      <c r="I39" s="401"/>
      <c r="J39" s="402"/>
      <c r="K39" s="348">
        <f>K40</f>
        <v>0</v>
      </c>
      <c r="L39" s="349"/>
      <c r="M39" s="350"/>
      <c r="N39" s="348">
        <f aca="true" t="shared" si="8" ref="N39">N40</f>
        <v>0</v>
      </c>
      <c r="O39" s="349"/>
      <c r="P39" s="350"/>
      <c r="Q39" s="348">
        <f aca="true" t="shared" si="9" ref="Q39">Q40</f>
        <v>0</v>
      </c>
      <c r="R39" s="349"/>
      <c r="S39" s="350"/>
      <c r="T39" s="123">
        <v>10</v>
      </c>
      <c r="U39" s="124"/>
      <c r="V39" s="403">
        <f>SUM(V40)</f>
        <v>0</v>
      </c>
      <c r="W39" s="73"/>
      <c r="X39" s="318"/>
      <c r="Y39" s="319"/>
      <c r="Z39" s="320"/>
    </row>
    <row r="40" spans="1:26" s="25" customFormat="1" ht="48" customHeight="1">
      <c r="A40" s="23"/>
      <c r="B40" s="466" t="s">
        <v>87</v>
      </c>
      <c r="C40" s="467"/>
      <c r="D40" s="467"/>
      <c r="E40" s="467"/>
      <c r="F40" s="467"/>
      <c r="G40" s="468"/>
      <c r="H40" s="119">
        <v>2000</v>
      </c>
      <c r="I40" s="120"/>
      <c r="J40" s="121"/>
      <c r="K40" s="82"/>
      <c r="L40" s="83"/>
      <c r="M40" s="84"/>
      <c r="N40" s="82"/>
      <c r="O40" s="83"/>
      <c r="P40" s="84"/>
      <c r="Q40" s="82"/>
      <c r="R40" s="83"/>
      <c r="S40" s="130"/>
      <c r="T40" s="128">
        <v>10</v>
      </c>
      <c r="U40" s="129"/>
      <c r="V40" s="292">
        <f aca="true" t="shared" si="10" ref="V40">(T40*((K40*0)+(N40*50)+(Q40*100)))/(H40*100)</f>
        <v>0</v>
      </c>
      <c r="W40" s="76"/>
      <c r="X40" s="318"/>
      <c r="Y40" s="319"/>
      <c r="Z40" s="320"/>
    </row>
    <row r="41" spans="1:26" ht="24" customHeight="1">
      <c r="A41" s="46">
        <v>1.4</v>
      </c>
      <c r="B41" s="470" t="s">
        <v>77</v>
      </c>
      <c r="C41" s="471"/>
      <c r="D41" s="471"/>
      <c r="E41" s="471"/>
      <c r="F41" s="471"/>
      <c r="G41" s="472"/>
      <c r="H41" s="400">
        <v>200</v>
      </c>
      <c r="I41" s="401"/>
      <c r="J41" s="402"/>
      <c r="K41" s="348">
        <f>K42</f>
        <v>0</v>
      </c>
      <c r="L41" s="349"/>
      <c r="M41" s="350"/>
      <c r="N41" s="348">
        <f aca="true" t="shared" si="11" ref="N41">N42</f>
        <v>0</v>
      </c>
      <c r="O41" s="349"/>
      <c r="P41" s="350"/>
      <c r="Q41" s="348">
        <f aca="true" t="shared" si="12" ref="Q41">Q42</f>
        <v>0</v>
      </c>
      <c r="R41" s="349"/>
      <c r="S41" s="350"/>
      <c r="T41" s="123">
        <v>5</v>
      </c>
      <c r="U41" s="124"/>
      <c r="V41" s="403">
        <f>SUM(V42)</f>
        <v>0</v>
      </c>
      <c r="W41" s="73"/>
      <c r="X41" s="318"/>
      <c r="Y41" s="319"/>
      <c r="Z41" s="320"/>
    </row>
    <row r="42" spans="1:26" s="25" customFormat="1" ht="48" customHeight="1">
      <c r="A42" s="23"/>
      <c r="B42" s="466" t="s">
        <v>88</v>
      </c>
      <c r="C42" s="467"/>
      <c r="D42" s="467"/>
      <c r="E42" s="467"/>
      <c r="F42" s="467"/>
      <c r="G42" s="468"/>
      <c r="H42" s="119">
        <v>200</v>
      </c>
      <c r="I42" s="120"/>
      <c r="J42" s="121"/>
      <c r="K42" s="82"/>
      <c r="L42" s="83"/>
      <c r="M42" s="84"/>
      <c r="N42" s="82"/>
      <c r="O42" s="83"/>
      <c r="P42" s="84"/>
      <c r="Q42" s="82"/>
      <c r="R42" s="83"/>
      <c r="S42" s="130"/>
      <c r="T42" s="128">
        <v>5</v>
      </c>
      <c r="U42" s="129"/>
      <c r="V42" s="292">
        <f aca="true" t="shared" si="13" ref="V42">(T42*((K42*0)+(N42*50)+(Q42*100)))/(H42*100)</f>
        <v>0</v>
      </c>
      <c r="W42" s="76"/>
      <c r="X42" s="318"/>
      <c r="Y42" s="319"/>
      <c r="Z42" s="320"/>
    </row>
    <row r="43" spans="1:26" ht="24" customHeight="1">
      <c r="A43" s="48">
        <v>2</v>
      </c>
      <c r="B43" s="469" t="s">
        <v>78</v>
      </c>
      <c r="C43" s="439"/>
      <c r="D43" s="439"/>
      <c r="E43" s="439"/>
      <c r="F43" s="439"/>
      <c r="G43" s="440"/>
      <c r="H43" s="441">
        <v>600</v>
      </c>
      <c r="I43" s="442"/>
      <c r="J43" s="443"/>
      <c r="K43" s="183"/>
      <c r="L43" s="206"/>
      <c r="M43" s="207"/>
      <c r="N43" s="183"/>
      <c r="O43" s="206"/>
      <c r="P43" s="207"/>
      <c r="Q43" s="183"/>
      <c r="R43" s="206"/>
      <c r="S43" s="228"/>
      <c r="T43" s="226">
        <f>SUM(T54,T52,T49,T44)</f>
        <v>50</v>
      </c>
      <c r="U43" s="227"/>
      <c r="V43" s="406">
        <f>SUM(V44,V49,V52,V54)</f>
        <v>0</v>
      </c>
      <c r="W43" s="195"/>
      <c r="X43" s="318"/>
      <c r="Y43" s="319"/>
      <c r="Z43" s="320"/>
    </row>
    <row r="44" spans="1:26" s="26" customFormat="1" ht="24" customHeight="1">
      <c r="A44" s="46">
        <v>2.1</v>
      </c>
      <c r="B44" s="470" t="s">
        <v>74</v>
      </c>
      <c r="C44" s="471"/>
      <c r="D44" s="471"/>
      <c r="E44" s="471"/>
      <c r="F44" s="471"/>
      <c r="G44" s="472"/>
      <c r="H44" s="400">
        <v>600</v>
      </c>
      <c r="I44" s="401"/>
      <c r="J44" s="402"/>
      <c r="K44" s="348">
        <f>K48</f>
        <v>0</v>
      </c>
      <c r="L44" s="349"/>
      <c r="M44" s="350"/>
      <c r="N44" s="348">
        <f aca="true" t="shared" si="14" ref="N44">N48</f>
        <v>0</v>
      </c>
      <c r="O44" s="349"/>
      <c r="P44" s="350"/>
      <c r="Q44" s="348">
        <f aca="true" t="shared" si="15" ref="Q44">Q48</f>
        <v>0</v>
      </c>
      <c r="R44" s="349"/>
      <c r="S44" s="350"/>
      <c r="T44" s="123">
        <v>30</v>
      </c>
      <c r="U44" s="124"/>
      <c r="V44" s="403">
        <f>SUM(V45:W48)</f>
        <v>0</v>
      </c>
      <c r="W44" s="73"/>
      <c r="X44" s="318"/>
      <c r="Y44" s="319"/>
      <c r="Z44" s="320"/>
    </row>
    <row r="45" spans="1:26" s="25" customFormat="1" ht="24" customHeight="1">
      <c r="A45" s="437"/>
      <c r="B45" s="466" t="s">
        <v>81</v>
      </c>
      <c r="C45" s="467"/>
      <c r="D45" s="467"/>
      <c r="E45" s="467"/>
      <c r="F45" s="467"/>
      <c r="G45" s="468"/>
      <c r="H45" s="119">
        <v>600</v>
      </c>
      <c r="I45" s="120"/>
      <c r="J45" s="121"/>
      <c r="K45" s="82"/>
      <c r="L45" s="83"/>
      <c r="M45" s="84"/>
      <c r="N45" s="82"/>
      <c r="O45" s="83"/>
      <c r="P45" s="84"/>
      <c r="Q45" s="82"/>
      <c r="R45" s="83"/>
      <c r="S45" s="130"/>
      <c r="T45" s="128">
        <v>10</v>
      </c>
      <c r="U45" s="129"/>
      <c r="V45" s="292">
        <f aca="true" t="shared" si="16" ref="V45">(T45*((K45*0)+(N45*50)+(Q45*100)))/(H45*100)</f>
        <v>0</v>
      </c>
      <c r="W45" s="76"/>
      <c r="X45" s="318"/>
      <c r="Y45" s="319"/>
      <c r="Z45" s="320"/>
    </row>
    <row r="46" spans="1:26" s="25" customFormat="1" ht="24" customHeight="1">
      <c r="A46" s="489"/>
      <c r="B46" s="466" t="s">
        <v>82</v>
      </c>
      <c r="C46" s="467"/>
      <c r="D46" s="467"/>
      <c r="E46" s="467"/>
      <c r="F46" s="467"/>
      <c r="G46" s="468"/>
      <c r="H46" s="119">
        <v>600</v>
      </c>
      <c r="I46" s="120"/>
      <c r="J46" s="121"/>
      <c r="K46" s="82"/>
      <c r="L46" s="83"/>
      <c r="M46" s="84"/>
      <c r="N46" s="82"/>
      <c r="O46" s="83"/>
      <c r="P46" s="84"/>
      <c r="Q46" s="82"/>
      <c r="R46" s="83"/>
      <c r="S46" s="130"/>
      <c r="T46" s="128">
        <v>5</v>
      </c>
      <c r="U46" s="129"/>
      <c r="V46" s="292">
        <f aca="true" t="shared" si="17" ref="V46:V48">(T46*((K46*0)+(N46*50)+(Q46*100)))/(H46*100)</f>
        <v>0</v>
      </c>
      <c r="W46" s="76"/>
      <c r="X46" s="318"/>
      <c r="Y46" s="319"/>
      <c r="Z46" s="320"/>
    </row>
    <row r="47" spans="1:26" s="25" customFormat="1" ht="48" customHeight="1">
      <c r="A47" s="489"/>
      <c r="B47" s="466" t="s">
        <v>89</v>
      </c>
      <c r="C47" s="467"/>
      <c r="D47" s="467"/>
      <c r="E47" s="467"/>
      <c r="F47" s="467"/>
      <c r="G47" s="468"/>
      <c r="H47" s="119">
        <v>600</v>
      </c>
      <c r="I47" s="120"/>
      <c r="J47" s="121"/>
      <c r="K47" s="82"/>
      <c r="L47" s="83"/>
      <c r="M47" s="84"/>
      <c r="N47" s="82"/>
      <c r="O47" s="83"/>
      <c r="P47" s="84"/>
      <c r="Q47" s="82"/>
      <c r="R47" s="83"/>
      <c r="S47" s="130"/>
      <c r="T47" s="128">
        <v>10</v>
      </c>
      <c r="U47" s="129"/>
      <c r="V47" s="292">
        <f t="shared" si="17"/>
        <v>0</v>
      </c>
      <c r="W47" s="76"/>
      <c r="X47" s="318"/>
      <c r="Y47" s="319"/>
      <c r="Z47" s="320"/>
    </row>
    <row r="48" spans="1:26" s="25" customFormat="1" ht="24" customHeight="1">
      <c r="A48" s="438"/>
      <c r="B48" s="466" t="s">
        <v>84</v>
      </c>
      <c r="C48" s="467"/>
      <c r="D48" s="467"/>
      <c r="E48" s="467"/>
      <c r="F48" s="467"/>
      <c r="G48" s="468"/>
      <c r="H48" s="119">
        <v>600</v>
      </c>
      <c r="I48" s="120"/>
      <c r="J48" s="121"/>
      <c r="K48" s="82"/>
      <c r="L48" s="83"/>
      <c r="M48" s="84"/>
      <c r="N48" s="82"/>
      <c r="O48" s="83"/>
      <c r="P48" s="84"/>
      <c r="Q48" s="82"/>
      <c r="R48" s="83"/>
      <c r="S48" s="130"/>
      <c r="T48" s="128">
        <v>5</v>
      </c>
      <c r="U48" s="129"/>
      <c r="V48" s="292">
        <f t="shared" si="17"/>
        <v>0</v>
      </c>
      <c r="W48" s="76"/>
      <c r="X48" s="318"/>
      <c r="Y48" s="319"/>
      <c r="Z48" s="320"/>
    </row>
    <row r="49" spans="1:26" s="26" customFormat="1" ht="24" customHeight="1">
      <c r="A49" s="46">
        <v>2.2</v>
      </c>
      <c r="B49" s="470" t="s">
        <v>75</v>
      </c>
      <c r="C49" s="471"/>
      <c r="D49" s="471"/>
      <c r="E49" s="471"/>
      <c r="F49" s="471"/>
      <c r="G49" s="472"/>
      <c r="H49" s="400">
        <v>7</v>
      </c>
      <c r="I49" s="401"/>
      <c r="J49" s="402"/>
      <c r="K49" s="348">
        <f>K50</f>
        <v>0</v>
      </c>
      <c r="L49" s="349"/>
      <c r="M49" s="350"/>
      <c r="N49" s="348">
        <f aca="true" t="shared" si="18" ref="N49">N50</f>
        <v>0</v>
      </c>
      <c r="O49" s="349"/>
      <c r="P49" s="350"/>
      <c r="Q49" s="348">
        <f aca="true" t="shared" si="19" ref="Q49">Q50</f>
        <v>0</v>
      </c>
      <c r="R49" s="349"/>
      <c r="S49" s="350"/>
      <c r="T49" s="123">
        <v>5</v>
      </c>
      <c r="U49" s="124"/>
      <c r="V49" s="403">
        <f>SUM(V50:W51)</f>
        <v>0</v>
      </c>
      <c r="W49" s="73"/>
      <c r="X49" s="318"/>
      <c r="Y49" s="319"/>
      <c r="Z49" s="320"/>
    </row>
    <row r="50" spans="1:26" s="27" customFormat="1" ht="48" customHeight="1">
      <c r="A50" s="437"/>
      <c r="B50" s="466" t="s">
        <v>85</v>
      </c>
      <c r="C50" s="467"/>
      <c r="D50" s="467"/>
      <c r="E50" s="467"/>
      <c r="F50" s="467"/>
      <c r="G50" s="468"/>
      <c r="H50" s="119">
        <v>7</v>
      </c>
      <c r="I50" s="120"/>
      <c r="J50" s="121"/>
      <c r="K50" s="82"/>
      <c r="L50" s="83"/>
      <c r="M50" s="84"/>
      <c r="N50" s="82"/>
      <c r="O50" s="83"/>
      <c r="P50" s="84"/>
      <c r="Q50" s="82"/>
      <c r="R50" s="83"/>
      <c r="S50" s="130"/>
      <c r="T50" s="128">
        <v>3</v>
      </c>
      <c r="U50" s="129"/>
      <c r="V50" s="292">
        <f aca="true" t="shared" si="20" ref="V50:V51">(T50*((K50*0)+(N50*50)+(Q50*100)))/(H50*100)</f>
        <v>0</v>
      </c>
      <c r="W50" s="76"/>
      <c r="X50" s="318"/>
      <c r="Y50" s="319"/>
      <c r="Z50" s="320"/>
    </row>
    <row r="51" spans="1:26" s="25" customFormat="1" ht="24" customHeight="1">
      <c r="A51" s="438"/>
      <c r="B51" s="466" t="s">
        <v>86</v>
      </c>
      <c r="C51" s="467"/>
      <c r="D51" s="467"/>
      <c r="E51" s="467"/>
      <c r="F51" s="467"/>
      <c r="G51" s="468"/>
      <c r="H51" s="119">
        <v>80</v>
      </c>
      <c r="I51" s="120"/>
      <c r="J51" s="121"/>
      <c r="K51" s="82"/>
      <c r="L51" s="83"/>
      <c r="M51" s="84"/>
      <c r="N51" s="82"/>
      <c r="O51" s="83"/>
      <c r="P51" s="84"/>
      <c r="Q51" s="82"/>
      <c r="R51" s="83"/>
      <c r="S51" s="130"/>
      <c r="T51" s="128">
        <v>2</v>
      </c>
      <c r="U51" s="129"/>
      <c r="V51" s="292">
        <f t="shared" si="20"/>
        <v>0</v>
      </c>
      <c r="W51" s="76"/>
      <c r="X51" s="318"/>
      <c r="Y51" s="319"/>
      <c r="Z51" s="320"/>
    </row>
    <row r="52" spans="1:26" s="26" customFormat="1" ht="24" customHeight="1">
      <c r="A52" s="46">
        <v>2.3</v>
      </c>
      <c r="B52" s="470" t="s">
        <v>76</v>
      </c>
      <c r="C52" s="471"/>
      <c r="D52" s="471"/>
      <c r="E52" s="471"/>
      <c r="F52" s="471"/>
      <c r="G52" s="472"/>
      <c r="H52" s="400">
        <v>600</v>
      </c>
      <c r="I52" s="401"/>
      <c r="J52" s="402"/>
      <c r="K52" s="348">
        <f>K53</f>
        <v>0</v>
      </c>
      <c r="L52" s="349"/>
      <c r="M52" s="350"/>
      <c r="N52" s="348">
        <f aca="true" t="shared" si="21" ref="N52">N53</f>
        <v>0</v>
      </c>
      <c r="O52" s="349"/>
      <c r="P52" s="350"/>
      <c r="Q52" s="348">
        <f aca="true" t="shared" si="22" ref="Q52">Q53</f>
        <v>0</v>
      </c>
      <c r="R52" s="349"/>
      <c r="S52" s="350"/>
      <c r="T52" s="123">
        <v>5</v>
      </c>
      <c r="U52" s="124"/>
      <c r="V52" s="403">
        <f>SUM(V53)</f>
        <v>0</v>
      </c>
      <c r="W52" s="73"/>
      <c r="X52" s="318"/>
      <c r="Y52" s="319"/>
      <c r="Z52" s="320"/>
    </row>
    <row r="53" spans="1:26" s="25" customFormat="1" ht="48" customHeight="1">
      <c r="A53" s="58"/>
      <c r="B53" s="466" t="s">
        <v>87</v>
      </c>
      <c r="C53" s="467"/>
      <c r="D53" s="467"/>
      <c r="E53" s="467"/>
      <c r="F53" s="467"/>
      <c r="G53" s="468"/>
      <c r="H53" s="119">
        <v>600</v>
      </c>
      <c r="I53" s="120"/>
      <c r="J53" s="121"/>
      <c r="K53" s="82"/>
      <c r="L53" s="83"/>
      <c r="M53" s="84"/>
      <c r="N53" s="82"/>
      <c r="O53" s="83"/>
      <c r="P53" s="84"/>
      <c r="Q53" s="82"/>
      <c r="R53" s="83"/>
      <c r="S53" s="130"/>
      <c r="T53" s="128">
        <v>5</v>
      </c>
      <c r="U53" s="129"/>
      <c r="V53" s="292">
        <f aca="true" t="shared" si="23" ref="V53">(T53*((K53*0)+(N53*50)+(Q53*100)))/(H53*100)</f>
        <v>0</v>
      </c>
      <c r="W53" s="76"/>
      <c r="X53" s="318"/>
      <c r="Y53" s="319"/>
      <c r="Z53" s="320"/>
    </row>
    <row r="54" spans="1:26" s="26" customFormat="1" ht="24" customHeight="1">
      <c r="A54" s="46">
        <v>2.4</v>
      </c>
      <c r="B54" s="470" t="s">
        <v>77</v>
      </c>
      <c r="C54" s="471"/>
      <c r="D54" s="471"/>
      <c r="E54" s="471"/>
      <c r="F54" s="471"/>
      <c r="G54" s="472"/>
      <c r="H54" s="400">
        <v>80</v>
      </c>
      <c r="I54" s="401"/>
      <c r="J54" s="402"/>
      <c r="K54" s="348">
        <f>K55</f>
        <v>0</v>
      </c>
      <c r="L54" s="349"/>
      <c r="M54" s="350"/>
      <c r="N54" s="348">
        <f aca="true" t="shared" si="24" ref="N54">N55</f>
        <v>0</v>
      </c>
      <c r="O54" s="349"/>
      <c r="P54" s="350"/>
      <c r="Q54" s="348">
        <f aca="true" t="shared" si="25" ref="Q54">Q55</f>
        <v>0</v>
      </c>
      <c r="R54" s="349"/>
      <c r="S54" s="350"/>
      <c r="T54" s="123">
        <v>10</v>
      </c>
      <c r="U54" s="124"/>
      <c r="V54" s="403">
        <f>SUM(V55)</f>
        <v>0</v>
      </c>
      <c r="W54" s="73"/>
      <c r="X54" s="318"/>
      <c r="Y54" s="319"/>
      <c r="Z54" s="320"/>
    </row>
    <row r="55" spans="1:26" s="25" customFormat="1" ht="48" customHeight="1">
      <c r="A55" s="23"/>
      <c r="B55" s="466" t="s">
        <v>88</v>
      </c>
      <c r="C55" s="467"/>
      <c r="D55" s="467"/>
      <c r="E55" s="467"/>
      <c r="F55" s="467"/>
      <c r="G55" s="468"/>
      <c r="H55" s="119">
        <v>80</v>
      </c>
      <c r="I55" s="120"/>
      <c r="J55" s="121"/>
      <c r="K55" s="82"/>
      <c r="L55" s="83"/>
      <c r="M55" s="84"/>
      <c r="N55" s="82"/>
      <c r="O55" s="83"/>
      <c r="P55" s="84"/>
      <c r="Q55" s="82"/>
      <c r="R55" s="83"/>
      <c r="S55" s="130"/>
      <c r="T55" s="128">
        <v>10</v>
      </c>
      <c r="U55" s="129"/>
      <c r="V55" s="292">
        <f aca="true" t="shared" si="26" ref="V55">(T55*((K55*0)+(N55*50)+(Q55*100)))/(H55*100)</f>
        <v>0</v>
      </c>
      <c r="W55" s="76"/>
      <c r="X55" s="318"/>
      <c r="Y55" s="319"/>
      <c r="Z55" s="320"/>
    </row>
    <row r="56" spans="1:26" ht="24" customHeight="1">
      <c r="A56" s="48">
        <v>3</v>
      </c>
      <c r="B56" s="469" t="s">
        <v>96</v>
      </c>
      <c r="C56" s="439"/>
      <c r="D56" s="439"/>
      <c r="E56" s="439"/>
      <c r="F56" s="439"/>
      <c r="G56" s="440"/>
      <c r="H56" s="268" t="s">
        <v>91</v>
      </c>
      <c r="I56" s="269"/>
      <c r="J56" s="270"/>
      <c r="K56" s="183"/>
      <c r="L56" s="206"/>
      <c r="M56" s="207"/>
      <c r="N56" s="183"/>
      <c r="O56" s="206"/>
      <c r="P56" s="207"/>
      <c r="Q56" s="183"/>
      <c r="R56" s="206"/>
      <c r="S56" s="271"/>
      <c r="T56" s="272" t="s">
        <v>91</v>
      </c>
      <c r="U56" s="273"/>
      <c r="V56" s="274" t="s">
        <v>91</v>
      </c>
      <c r="W56" s="195"/>
      <c r="X56" s="318"/>
      <c r="Y56" s="319"/>
      <c r="Z56" s="320"/>
    </row>
    <row r="57" spans="1:26" s="26" customFormat="1" ht="24" customHeight="1">
      <c r="A57" s="51">
        <v>3.1</v>
      </c>
      <c r="B57" s="470" t="s">
        <v>74</v>
      </c>
      <c r="C57" s="471"/>
      <c r="D57" s="471"/>
      <c r="E57" s="471"/>
      <c r="F57" s="471"/>
      <c r="G57" s="472"/>
      <c r="H57" s="275" t="s">
        <v>91</v>
      </c>
      <c r="I57" s="276"/>
      <c r="J57" s="277"/>
      <c r="K57" s="275" t="s">
        <v>91</v>
      </c>
      <c r="L57" s="276"/>
      <c r="M57" s="277"/>
      <c r="N57" s="275" t="s">
        <v>91</v>
      </c>
      <c r="O57" s="276"/>
      <c r="P57" s="277"/>
      <c r="Q57" s="275" t="s">
        <v>91</v>
      </c>
      <c r="R57" s="276"/>
      <c r="S57" s="277"/>
      <c r="T57" s="279" t="s">
        <v>91</v>
      </c>
      <c r="U57" s="280"/>
      <c r="V57" s="281" t="s">
        <v>91</v>
      </c>
      <c r="W57" s="73"/>
      <c r="X57" s="318"/>
      <c r="Y57" s="319"/>
      <c r="Z57" s="320"/>
    </row>
    <row r="58" spans="1:26" s="25" customFormat="1" ht="24" customHeight="1">
      <c r="A58" s="282"/>
      <c r="B58" s="466" t="s">
        <v>81</v>
      </c>
      <c r="C58" s="467"/>
      <c r="D58" s="467"/>
      <c r="E58" s="467"/>
      <c r="F58" s="467"/>
      <c r="G58" s="468"/>
      <c r="H58" s="285" t="s">
        <v>91</v>
      </c>
      <c r="I58" s="286"/>
      <c r="J58" s="287"/>
      <c r="K58" s="285" t="s">
        <v>91</v>
      </c>
      <c r="L58" s="286"/>
      <c r="M58" s="287"/>
      <c r="N58" s="285" t="s">
        <v>91</v>
      </c>
      <c r="O58" s="286"/>
      <c r="P58" s="287"/>
      <c r="Q58" s="285" t="s">
        <v>91</v>
      </c>
      <c r="R58" s="286"/>
      <c r="S58" s="287"/>
      <c r="T58" s="290" t="s">
        <v>91</v>
      </c>
      <c r="U58" s="291"/>
      <c r="V58" s="292" t="s">
        <v>91</v>
      </c>
      <c r="W58" s="76"/>
      <c r="X58" s="318"/>
      <c r="Y58" s="319"/>
      <c r="Z58" s="320"/>
    </row>
    <row r="59" spans="1:26" s="25" customFormat="1" ht="24" customHeight="1">
      <c r="A59" s="283"/>
      <c r="B59" s="466" t="s">
        <v>82</v>
      </c>
      <c r="C59" s="467"/>
      <c r="D59" s="467"/>
      <c r="E59" s="467"/>
      <c r="F59" s="467"/>
      <c r="G59" s="468"/>
      <c r="H59" s="285" t="s">
        <v>91</v>
      </c>
      <c r="I59" s="286"/>
      <c r="J59" s="287"/>
      <c r="K59" s="285" t="s">
        <v>91</v>
      </c>
      <c r="L59" s="286"/>
      <c r="M59" s="287"/>
      <c r="N59" s="285" t="s">
        <v>91</v>
      </c>
      <c r="O59" s="286"/>
      <c r="P59" s="287"/>
      <c r="Q59" s="285" t="s">
        <v>91</v>
      </c>
      <c r="R59" s="286"/>
      <c r="S59" s="287"/>
      <c r="T59" s="296" t="s">
        <v>91</v>
      </c>
      <c r="U59" s="297"/>
      <c r="V59" s="292" t="s">
        <v>91</v>
      </c>
      <c r="W59" s="76"/>
      <c r="X59" s="318"/>
      <c r="Y59" s="319"/>
      <c r="Z59" s="320"/>
    </row>
    <row r="60" spans="1:26" s="24" customFormat="1" ht="24" customHeight="1">
      <c r="A60" s="283"/>
      <c r="B60" s="508" t="s">
        <v>97</v>
      </c>
      <c r="C60" s="509"/>
      <c r="D60" s="509"/>
      <c r="E60" s="509"/>
      <c r="F60" s="509"/>
      <c r="G60" s="510"/>
      <c r="H60" s="285" t="s">
        <v>91</v>
      </c>
      <c r="I60" s="286"/>
      <c r="J60" s="287"/>
      <c r="K60" s="285" t="s">
        <v>91</v>
      </c>
      <c r="L60" s="286"/>
      <c r="M60" s="287"/>
      <c r="N60" s="285" t="s">
        <v>91</v>
      </c>
      <c r="O60" s="286"/>
      <c r="P60" s="287"/>
      <c r="Q60" s="285" t="s">
        <v>91</v>
      </c>
      <c r="R60" s="286"/>
      <c r="S60" s="287"/>
      <c r="T60" s="358" t="s">
        <v>91</v>
      </c>
      <c r="U60" s="297"/>
      <c r="V60" s="292" t="s">
        <v>91</v>
      </c>
      <c r="W60" s="76"/>
      <c r="X60" s="318"/>
      <c r="Y60" s="319"/>
      <c r="Z60" s="320"/>
    </row>
    <row r="61" spans="1:26" s="25" customFormat="1" ht="24" customHeight="1">
      <c r="A61" s="284"/>
      <c r="B61" s="518" t="s">
        <v>84</v>
      </c>
      <c r="C61" s="519"/>
      <c r="D61" s="519"/>
      <c r="E61" s="519"/>
      <c r="F61" s="519"/>
      <c r="G61" s="520"/>
      <c r="H61" s="285" t="s">
        <v>91</v>
      </c>
      <c r="I61" s="286"/>
      <c r="J61" s="287"/>
      <c r="K61" s="285" t="s">
        <v>91</v>
      </c>
      <c r="L61" s="286"/>
      <c r="M61" s="287"/>
      <c r="N61" s="285" t="s">
        <v>91</v>
      </c>
      <c r="O61" s="286"/>
      <c r="P61" s="287"/>
      <c r="Q61" s="285" t="s">
        <v>91</v>
      </c>
      <c r="R61" s="286"/>
      <c r="S61" s="287"/>
      <c r="T61" s="358" t="s">
        <v>91</v>
      </c>
      <c r="U61" s="297"/>
      <c r="V61" s="292" t="s">
        <v>91</v>
      </c>
      <c r="W61" s="76"/>
      <c r="X61" s="318"/>
      <c r="Y61" s="319"/>
      <c r="Z61" s="320"/>
    </row>
    <row r="62" spans="1:26" s="26" customFormat="1" ht="24" customHeight="1">
      <c r="A62" s="52">
        <v>3.2</v>
      </c>
      <c r="B62" s="514" t="s">
        <v>75</v>
      </c>
      <c r="C62" s="515"/>
      <c r="D62" s="515"/>
      <c r="E62" s="515"/>
      <c r="F62" s="515"/>
      <c r="G62" s="516"/>
      <c r="H62" s="517" t="s">
        <v>91</v>
      </c>
      <c r="I62" s="276"/>
      <c r="J62" s="277"/>
      <c r="K62" s="517" t="s">
        <v>91</v>
      </c>
      <c r="L62" s="276"/>
      <c r="M62" s="277"/>
      <c r="N62" s="517" t="s">
        <v>91</v>
      </c>
      <c r="O62" s="276"/>
      <c r="P62" s="277"/>
      <c r="Q62" s="517" t="s">
        <v>91</v>
      </c>
      <c r="R62" s="276"/>
      <c r="S62" s="277"/>
      <c r="T62" s="354" t="s">
        <v>91</v>
      </c>
      <c r="U62" s="280"/>
      <c r="V62" s="355" t="s">
        <v>91</v>
      </c>
      <c r="W62" s="356"/>
      <c r="X62" s="318"/>
      <c r="Y62" s="319"/>
      <c r="Z62" s="320"/>
    </row>
    <row r="63" spans="1:26" s="25" customFormat="1" ht="48" customHeight="1">
      <c r="A63" s="301"/>
      <c r="B63" s="521" t="s">
        <v>85</v>
      </c>
      <c r="C63" s="522"/>
      <c r="D63" s="522"/>
      <c r="E63" s="522"/>
      <c r="F63" s="522"/>
      <c r="G63" s="523"/>
      <c r="H63" s="286" t="s">
        <v>91</v>
      </c>
      <c r="I63" s="286"/>
      <c r="J63" s="287"/>
      <c r="K63" s="286" t="s">
        <v>91</v>
      </c>
      <c r="L63" s="286"/>
      <c r="M63" s="287"/>
      <c r="N63" s="286" t="s">
        <v>91</v>
      </c>
      <c r="O63" s="286"/>
      <c r="P63" s="287"/>
      <c r="Q63" s="286" t="s">
        <v>91</v>
      </c>
      <c r="R63" s="286"/>
      <c r="S63" s="287"/>
      <c r="T63" s="310" t="s">
        <v>91</v>
      </c>
      <c r="U63" s="311"/>
      <c r="V63" s="292" t="s">
        <v>91</v>
      </c>
      <c r="W63" s="76"/>
      <c r="X63" s="318"/>
      <c r="Y63" s="319"/>
      <c r="Z63" s="320"/>
    </row>
    <row r="64" spans="1:26" s="25" customFormat="1" ht="24" customHeight="1">
      <c r="A64" s="302"/>
      <c r="B64" s="524" t="s">
        <v>86</v>
      </c>
      <c r="C64" s="525"/>
      <c r="D64" s="525"/>
      <c r="E64" s="525"/>
      <c r="F64" s="525"/>
      <c r="G64" s="526"/>
      <c r="H64" s="285" t="s">
        <v>91</v>
      </c>
      <c r="I64" s="286"/>
      <c r="J64" s="287"/>
      <c r="K64" s="285" t="s">
        <v>91</v>
      </c>
      <c r="L64" s="286"/>
      <c r="M64" s="287"/>
      <c r="N64" s="285" t="s">
        <v>91</v>
      </c>
      <c r="O64" s="286"/>
      <c r="P64" s="287"/>
      <c r="Q64" s="285" t="s">
        <v>91</v>
      </c>
      <c r="R64" s="286"/>
      <c r="S64" s="287"/>
      <c r="T64" s="316" t="s">
        <v>91</v>
      </c>
      <c r="U64" s="317"/>
      <c r="V64" s="292" t="s">
        <v>91</v>
      </c>
      <c r="W64" s="76"/>
      <c r="X64" s="179"/>
      <c r="Y64" s="180"/>
      <c r="Z64" s="181"/>
    </row>
    <row r="65" spans="1:26" ht="24" customHeight="1">
      <c r="A65" s="241" t="s">
        <v>10</v>
      </c>
      <c r="B65" s="107"/>
      <c r="C65" s="107"/>
      <c r="D65" s="107"/>
      <c r="E65" s="107"/>
      <c r="F65" s="107"/>
      <c r="G65" s="107"/>
      <c r="H65" s="107"/>
      <c r="I65" s="107"/>
      <c r="J65" s="107"/>
      <c r="K65" s="536"/>
      <c r="L65" s="536"/>
      <c r="M65" s="536"/>
      <c r="N65" s="536"/>
      <c r="O65" s="536"/>
      <c r="P65" s="536"/>
      <c r="Q65" s="536"/>
      <c r="R65" s="536"/>
      <c r="S65" s="537"/>
      <c r="T65" s="242">
        <f>SUM(T56,T43,T30)</f>
        <v>100</v>
      </c>
      <c r="U65" s="243"/>
      <c r="V65" s="244">
        <f>SUM(V56,V43,V30)</f>
        <v>0</v>
      </c>
      <c r="W65" s="245"/>
      <c r="X65" s="246"/>
      <c r="Y65" s="247"/>
      <c r="Z65" s="248"/>
    </row>
    <row r="66" spans="1:26" s="11" customFormat="1" ht="9.95" customHeight="1">
      <c r="A66" s="490"/>
      <c r="B66" s="490"/>
      <c r="C66" s="490"/>
      <c r="D66" s="490"/>
      <c r="E66" s="490"/>
      <c r="F66" s="490"/>
      <c r="G66" s="490"/>
      <c r="H66" s="490"/>
      <c r="I66" s="490"/>
      <c r="J66" s="490"/>
      <c r="K66" s="538"/>
      <c r="L66" s="538"/>
      <c r="M66" s="538"/>
      <c r="N66" s="538"/>
      <c r="O66" s="538"/>
      <c r="P66" s="538"/>
      <c r="Q66" s="538"/>
      <c r="R66" s="538"/>
      <c r="S66" s="538"/>
      <c r="T66" s="490"/>
      <c r="U66" s="490"/>
      <c r="V66" s="490"/>
      <c r="W66" s="490"/>
      <c r="X66" s="94"/>
      <c r="Y66" s="94"/>
      <c r="Z66" s="94"/>
    </row>
    <row r="67" spans="1:23" ht="24" customHeight="1">
      <c r="A67" s="59" t="s">
        <v>68</v>
      </c>
      <c r="B67" s="60"/>
      <c r="C67" s="60"/>
      <c r="D67" s="60"/>
      <c r="E67" s="60"/>
      <c r="F67" s="60"/>
      <c r="G67" s="60"/>
      <c r="H67" s="60"/>
      <c r="I67" s="60"/>
      <c r="J67" s="60"/>
      <c r="K67" s="61"/>
      <c r="L67" s="61"/>
      <c r="M67" s="61"/>
      <c r="N67" s="61"/>
      <c r="O67" s="61"/>
      <c r="P67" s="61"/>
      <c r="Q67" s="61"/>
      <c r="R67" s="61"/>
      <c r="S67" s="61"/>
      <c r="T67" s="60"/>
      <c r="U67" s="60"/>
      <c r="V67" s="60"/>
      <c r="W67" s="60"/>
    </row>
    <row r="68" spans="1:26" s="7" customFormat="1" ht="48" customHeight="1">
      <c r="A68" s="64" t="s">
        <v>6</v>
      </c>
      <c r="B68" s="511" t="s">
        <v>22</v>
      </c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2" t="s">
        <v>23</v>
      </c>
      <c r="N68" s="513"/>
      <c r="O68" s="513"/>
      <c r="P68" s="513"/>
      <c r="Q68" s="513"/>
      <c r="R68" s="513"/>
      <c r="S68" s="513"/>
      <c r="T68" s="513"/>
      <c r="U68" s="513"/>
      <c r="V68" s="513"/>
      <c r="W68" s="513"/>
      <c r="X68" s="87"/>
      <c r="Y68" s="88" t="s">
        <v>24</v>
      </c>
      <c r="Z68" s="88"/>
    </row>
    <row r="69" spans="1:26" ht="24" customHeight="1">
      <c r="A69" s="89" t="s">
        <v>25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1"/>
    </row>
    <row r="70" spans="1:26" ht="48" customHeight="1">
      <c r="A70" s="23" t="str">
        <f>IF(B70&lt;&gt;"","2.1.1","")</f>
        <v/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505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7"/>
      <c r="Y70" s="93"/>
      <c r="Z70" s="93"/>
    </row>
    <row r="71" spans="1:26" ht="48" customHeight="1">
      <c r="A71" s="23" t="str">
        <f>IF(B71&lt;&gt;"","2.1.2","")</f>
        <v/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505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7"/>
      <c r="Y71" s="93"/>
      <c r="Z71" s="93"/>
    </row>
    <row r="72" spans="1:26" ht="48" customHeight="1">
      <c r="A72" s="23" t="str">
        <f>IF(B72&lt;&gt;"","2.1.3","")</f>
        <v/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505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7"/>
      <c r="Y72" s="93"/>
      <c r="Z72" s="93"/>
    </row>
    <row r="73" spans="1:26" ht="48" customHeight="1">
      <c r="A73" s="23" t="str">
        <f>IF(B73&lt;&gt;"","2.1.4","")</f>
        <v/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505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7"/>
      <c r="Y73" s="93"/>
      <c r="Z73" s="93"/>
    </row>
    <row r="74" spans="1:26" ht="48" customHeight="1">
      <c r="A74" s="23" t="str">
        <f>IF(B74&lt;&gt;"","2.1.5","")</f>
        <v/>
      </c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8"/>
      <c r="M74" s="505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7"/>
      <c r="Y74" s="69"/>
      <c r="Z74" s="70"/>
    </row>
    <row r="75" spans="1:26" ht="24" customHeight="1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1"/>
    </row>
    <row r="76" spans="1:26" ht="48" customHeight="1">
      <c r="A76" s="23" t="str">
        <f>IF(B76&lt;&gt;"","2.2.1","")</f>
        <v/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505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7"/>
      <c r="Y76" s="93"/>
      <c r="Z76" s="93"/>
    </row>
    <row r="77" spans="1:26" ht="48" customHeight="1">
      <c r="A77" s="23" t="str">
        <f>IF(B77&lt;&gt;"","2.2.2","")</f>
        <v/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505"/>
      <c r="N77" s="506"/>
      <c r="O77" s="506"/>
      <c r="P77" s="506"/>
      <c r="Q77" s="506"/>
      <c r="R77" s="506"/>
      <c r="S77" s="506"/>
      <c r="T77" s="506"/>
      <c r="U77" s="506"/>
      <c r="V77" s="506"/>
      <c r="W77" s="506"/>
      <c r="X77" s="507"/>
      <c r="Y77" s="93"/>
      <c r="Z77" s="93"/>
    </row>
    <row r="78" spans="1:26" ht="42" customHeight="1">
      <c r="A78" s="23" t="str">
        <f>IF(B78&lt;&gt;"","2.2.3","")</f>
        <v/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505"/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7"/>
      <c r="Y78" s="93"/>
      <c r="Z78" s="93"/>
    </row>
    <row r="79" spans="1:26" ht="48" customHeight="1">
      <c r="A79" s="23" t="str">
        <f>IF(B79&lt;&gt;"","2.2.4","")</f>
        <v/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505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7"/>
      <c r="Y79" s="93"/>
      <c r="Z79" s="93"/>
    </row>
    <row r="80" spans="1:26" ht="48" customHeight="1">
      <c r="A80" s="23" t="str">
        <f>IF(B80&lt;&gt;"","2.2.5","")</f>
        <v/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505"/>
      <c r="N80" s="506"/>
      <c r="O80" s="506"/>
      <c r="P80" s="506"/>
      <c r="Q80" s="506"/>
      <c r="R80" s="506"/>
      <c r="S80" s="506"/>
      <c r="T80" s="506"/>
      <c r="U80" s="506"/>
      <c r="V80" s="506"/>
      <c r="W80" s="506"/>
      <c r="X80" s="507"/>
      <c r="Y80" s="93"/>
      <c r="Z80" s="93"/>
    </row>
    <row r="81" spans="1:26" ht="24" customHeight="1">
      <c r="A81" s="89" t="s">
        <v>27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1"/>
    </row>
    <row r="82" spans="1:26" ht="48" customHeight="1">
      <c r="A82" s="23" t="str">
        <f>IF(B82&lt;&gt;"","2.3.1","")</f>
        <v/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505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7"/>
      <c r="Y82" s="93"/>
      <c r="Z82" s="93"/>
    </row>
    <row r="83" spans="1:26" ht="48" customHeight="1">
      <c r="A83" s="23" t="str">
        <f>IF(B83&lt;&gt;"","2.3.2","")</f>
        <v/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505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7"/>
      <c r="Y83" s="93"/>
      <c r="Z83" s="93"/>
    </row>
    <row r="84" spans="1:26" ht="48" customHeight="1">
      <c r="A84" s="23" t="str">
        <f>IF(B84&lt;&gt;"","2.3.3","")</f>
        <v/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505"/>
      <c r="N84" s="506"/>
      <c r="O84" s="506"/>
      <c r="P84" s="506"/>
      <c r="Q84" s="506"/>
      <c r="R84" s="506"/>
      <c r="S84" s="506"/>
      <c r="T84" s="506"/>
      <c r="U84" s="506"/>
      <c r="V84" s="506"/>
      <c r="W84" s="506"/>
      <c r="X84" s="507"/>
      <c r="Y84" s="93"/>
      <c r="Z84" s="93"/>
    </row>
    <row r="85" spans="1:26" ht="48" customHeight="1">
      <c r="A85" s="23" t="str">
        <f>IF(B85&lt;&gt;"","2.3.4","")</f>
        <v/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505"/>
      <c r="N85" s="506"/>
      <c r="O85" s="506"/>
      <c r="P85" s="506"/>
      <c r="Q85" s="506"/>
      <c r="R85" s="506"/>
      <c r="S85" s="506"/>
      <c r="T85" s="506"/>
      <c r="U85" s="506"/>
      <c r="V85" s="506"/>
      <c r="W85" s="506"/>
      <c r="X85" s="507"/>
      <c r="Y85" s="93"/>
      <c r="Z85" s="93"/>
    </row>
    <row r="86" spans="1:26" ht="48" customHeight="1">
      <c r="A86" s="23" t="str">
        <f>IF(B86&lt;&gt;"","2.3.5","")</f>
        <v/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505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7"/>
      <c r="Y86" s="93"/>
      <c r="Z86" s="93"/>
    </row>
    <row r="87" ht="9.95" customHeight="1"/>
    <row r="88" ht="24" customHeight="1">
      <c r="A88" s="5" t="s">
        <v>69</v>
      </c>
    </row>
    <row r="89" ht="9.95" customHeight="1"/>
    <row r="90" spans="1:26" ht="48" customHeight="1">
      <c r="A90" s="19" t="s">
        <v>6</v>
      </c>
      <c r="B90" s="100" t="s">
        <v>28</v>
      </c>
      <c r="C90" s="100"/>
      <c r="D90" s="100"/>
      <c r="E90" s="100"/>
      <c r="F90" s="100"/>
      <c r="G90" s="100"/>
      <c r="H90" s="100" t="s">
        <v>23</v>
      </c>
      <c r="I90" s="100"/>
      <c r="J90" s="100"/>
      <c r="K90" s="100"/>
      <c r="L90" s="100"/>
      <c r="M90" s="100"/>
      <c r="N90" s="100"/>
      <c r="O90" s="100"/>
      <c r="P90" s="100"/>
      <c r="Q90" s="85" t="s">
        <v>29</v>
      </c>
      <c r="R90" s="86"/>
      <c r="S90" s="86"/>
      <c r="T90" s="86"/>
      <c r="U90" s="86"/>
      <c r="V90" s="86"/>
      <c r="W90" s="86"/>
      <c r="X90" s="87"/>
      <c r="Y90" s="88" t="s">
        <v>24</v>
      </c>
      <c r="Z90" s="88"/>
    </row>
    <row r="91" spans="1:26" ht="72" customHeight="1">
      <c r="A91" s="23" t="str">
        <f>IF(B91&lt;&gt;"","3.1","")</f>
        <v/>
      </c>
      <c r="B91" s="92"/>
      <c r="C91" s="92"/>
      <c r="D91" s="92"/>
      <c r="E91" s="92"/>
      <c r="F91" s="92"/>
      <c r="G91" s="92"/>
      <c r="H91" s="504"/>
      <c r="I91" s="504"/>
      <c r="J91" s="504"/>
      <c r="K91" s="504"/>
      <c r="L91" s="504"/>
      <c r="M91" s="504"/>
      <c r="N91" s="504"/>
      <c r="O91" s="504"/>
      <c r="P91" s="504"/>
      <c r="Q91" s="505"/>
      <c r="R91" s="506"/>
      <c r="S91" s="506"/>
      <c r="T91" s="506"/>
      <c r="U91" s="506"/>
      <c r="V91" s="506"/>
      <c r="W91" s="506"/>
      <c r="X91" s="507"/>
      <c r="Y91" s="93"/>
      <c r="Z91" s="93"/>
    </row>
    <row r="92" spans="1:26" ht="72" customHeight="1">
      <c r="A92" s="23" t="str">
        <f>IF(B92&lt;&gt;"","3.2","")</f>
        <v/>
      </c>
      <c r="B92" s="92"/>
      <c r="C92" s="92"/>
      <c r="D92" s="92"/>
      <c r="E92" s="92"/>
      <c r="F92" s="92"/>
      <c r="G92" s="92"/>
      <c r="H92" s="504"/>
      <c r="I92" s="504"/>
      <c r="J92" s="504"/>
      <c r="K92" s="504"/>
      <c r="L92" s="504"/>
      <c r="M92" s="504"/>
      <c r="N92" s="504"/>
      <c r="O92" s="504"/>
      <c r="P92" s="504"/>
      <c r="Q92" s="505"/>
      <c r="R92" s="506"/>
      <c r="S92" s="506"/>
      <c r="T92" s="506"/>
      <c r="U92" s="506"/>
      <c r="V92" s="506"/>
      <c r="W92" s="506"/>
      <c r="X92" s="507"/>
      <c r="Y92" s="93"/>
      <c r="Z92" s="93"/>
    </row>
    <row r="93" spans="1:26" ht="72" customHeight="1">
      <c r="A93" s="23" t="str">
        <f>IF(B93&lt;&gt;"","3.3","")</f>
        <v/>
      </c>
      <c r="B93" s="92"/>
      <c r="C93" s="92"/>
      <c r="D93" s="92"/>
      <c r="E93" s="92"/>
      <c r="F93" s="92"/>
      <c r="G93" s="92"/>
      <c r="H93" s="504"/>
      <c r="I93" s="504"/>
      <c r="J93" s="504"/>
      <c r="K93" s="504"/>
      <c r="L93" s="504"/>
      <c r="M93" s="504"/>
      <c r="N93" s="504"/>
      <c r="O93" s="504"/>
      <c r="P93" s="504"/>
      <c r="Q93" s="505"/>
      <c r="R93" s="506"/>
      <c r="S93" s="506"/>
      <c r="T93" s="506"/>
      <c r="U93" s="506"/>
      <c r="V93" s="506"/>
      <c r="W93" s="506"/>
      <c r="X93" s="507"/>
      <c r="Y93" s="93"/>
      <c r="Z93" s="93"/>
    </row>
    <row r="94" spans="1:26" ht="72" customHeight="1">
      <c r="A94" s="23" t="str">
        <f>IF(B94&lt;&gt;"","3.4","")</f>
        <v/>
      </c>
      <c r="B94" s="92"/>
      <c r="C94" s="92"/>
      <c r="D94" s="92"/>
      <c r="E94" s="92"/>
      <c r="F94" s="92"/>
      <c r="G94" s="92"/>
      <c r="H94" s="504"/>
      <c r="I94" s="504"/>
      <c r="J94" s="504"/>
      <c r="K94" s="504"/>
      <c r="L94" s="504"/>
      <c r="M94" s="504"/>
      <c r="N94" s="504"/>
      <c r="O94" s="504"/>
      <c r="P94" s="504"/>
      <c r="Q94" s="505"/>
      <c r="R94" s="506"/>
      <c r="S94" s="506"/>
      <c r="T94" s="506"/>
      <c r="U94" s="506"/>
      <c r="V94" s="506"/>
      <c r="W94" s="506"/>
      <c r="X94" s="507"/>
      <c r="Y94" s="93"/>
      <c r="Z94" s="93"/>
    </row>
    <row r="95" spans="1:26" ht="72" customHeight="1">
      <c r="A95" s="23" t="str">
        <f>IF(B95&lt;&gt;"","3.5","")</f>
        <v/>
      </c>
      <c r="B95" s="66"/>
      <c r="C95" s="67"/>
      <c r="D95" s="67"/>
      <c r="E95" s="67"/>
      <c r="F95" s="67"/>
      <c r="G95" s="68"/>
      <c r="H95" s="505"/>
      <c r="I95" s="506"/>
      <c r="J95" s="506"/>
      <c r="K95" s="506"/>
      <c r="L95" s="506"/>
      <c r="M95" s="506"/>
      <c r="N95" s="506"/>
      <c r="O95" s="506"/>
      <c r="P95" s="507"/>
      <c r="Q95" s="505"/>
      <c r="R95" s="506"/>
      <c r="S95" s="506"/>
      <c r="T95" s="506"/>
      <c r="U95" s="506"/>
      <c r="V95" s="506"/>
      <c r="W95" s="506"/>
      <c r="X95" s="507"/>
      <c r="Y95" s="69"/>
      <c r="Z95" s="70"/>
    </row>
    <row r="96" spans="1:26" ht="72" customHeight="1">
      <c r="A96" s="23" t="str">
        <f>IF(B96&lt;&gt;"","3.6","")</f>
        <v/>
      </c>
      <c r="B96" s="92"/>
      <c r="C96" s="92"/>
      <c r="D96" s="92"/>
      <c r="E96" s="92"/>
      <c r="F96" s="92"/>
      <c r="G96" s="92"/>
      <c r="H96" s="504"/>
      <c r="I96" s="504"/>
      <c r="J96" s="504"/>
      <c r="K96" s="504"/>
      <c r="L96" s="504"/>
      <c r="M96" s="504"/>
      <c r="N96" s="504"/>
      <c r="O96" s="504"/>
      <c r="P96" s="504"/>
      <c r="Q96" s="505"/>
      <c r="R96" s="506"/>
      <c r="S96" s="506"/>
      <c r="T96" s="506"/>
      <c r="U96" s="506"/>
      <c r="V96" s="506"/>
      <c r="W96" s="506"/>
      <c r="X96" s="507"/>
      <c r="Y96" s="93"/>
      <c r="Z96" s="93"/>
    </row>
    <row r="97" ht="9.95" customHeight="1">
      <c r="A97" s="5"/>
    </row>
    <row r="98" ht="24" customHeight="1">
      <c r="A98" s="5" t="s">
        <v>70</v>
      </c>
    </row>
    <row r="99" ht="9.95" customHeight="1">
      <c r="A99" s="5"/>
    </row>
    <row r="100" spans="2:25" ht="48" customHeight="1">
      <c r="B100" s="527"/>
      <c r="C100" s="528"/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9"/>
    </row>
    <row r="101" spans="2:25" ht="48" customHeight="1">
      <c r="B101" s="530"/>
      <c r="C101" s="531"/>
      <c r="D101" s="531"/>
      <c r="E101" s="531"/>
      <c r="F101" s="531"/>
      <c r="G101" s="531"/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2"/>
    </row>
    <row r="102" spans="2:25" ht="48" customHeight="1">
      <c r="B102" s="530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2"/>
    </row>
    <row r="103" spans="2:25" ht="48" customHeight="1">
      <c r="B103" s="530"/>
      <c r="C103" s="531"/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  <c r="N103" s="531"/>
      <c r="O103" s="531"/>
      <c r="P103" s="531"/>
      <c r="Q103" s="531"/>
      <c r="R103" s="531"/>
      <c r="S103" s="531"/>
      <c r="T103" s="531"/>
      <c r="U103" s="531"/>
      <c r="V103" s="531"/>
      <c r="W103" s="531"/>
      <c r="X103" s="531"/>
      <c r="Y103" s="532"/>
    </row>
    <row r="104" spans="2:25" ht="48" customHeight="1">
      <c r="B104" s="533"/>
      <c r="C104" s="534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5"/>
    </row>
    <row r="105" ht="9.95" customHeight="1">
      <c r="A105" s="5"/>
    </row>
    <row r="106" ht="24" customHeight="1">
      <c r="A106" s="5" t="s">
        <v>71</v>
      </c>
    </row>
    <row r="107" spans="2:25" ht="9.95" customHeight="1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</row>
    <row r="108" spans="2:25" ht="24" customHeight="1">
      <c r="B108" s="551"/>
      <c r="C108" s="551"/>
      <c r="D108" s="551"/>
      <c r="E108" s="551"/>
      <c r="F108" s="551"/>
      <c r="G108" s="551"/>
      <c r="H108" s="551"/>
      <c r="J108" s="551"/>
      <c r="K108" s="551"/>
      <c r="L108" s="551"/>
      <c r="M108" s="551"/>
      <c r="N108" s="551"/>
      <c r="O108" s="551"/>
      <c r="P108" s="551"/>
      <c r="Q108" s="551"/>
      <c r="S108" s="170"/>
      <c r="T108" s="171"/>
      <c r="U108" s="171"/>
      <c r="V108" s="171"/>
      <c r="W108" s="171"/>
      <c r="X108" s="171"/>
      <c r="Y108" s="172"/>
    </row>
    <row r="109" spans="2:25" ht="24" customHeight="1">
      <c r="B109" s="166"/>
      <c r="C109" s="166"/>
      <c r="D109" s="166"/>
      <c r="E109" s="166"/>
      <c r="F109" s="166"/>
      <c r="G109" s="166"/>
      <c r="H109" s="166"/>
      <c r="J109" s="166"/>
      <c r="K109" s="166"/>
      <c r="L109" s="166"/>
      <c r="M109" s="166"/>
      <c r="N109" s="166"/>
      <c r="O109" s="166"/>
      <c r="P109" s="166"/>
      <c r="Q109" s="166"/>
      <c r="S109" s="170"/>
      <c r="T109" s="171"/>
      <c r="U109" s="171"/>
      <c r="V109" s="171"/>
      <c r="W109" s="171"/>
      <c r="X109" s="171"/>
      <c r="Y109" s="172"/>
    </row>
    <row r="110" spans="2:25" ht="24" customHeight="1">
      <c r="B110" s="166"/>
      <c r="C110" s="166"/>
      <c r="D110" s="166"/>
      <c r="E110" s="166"/>
      <c r="F110" s="166"/>
      <c r="G110" s="166"/>
      <c r="H110" s="166"/>
      <c r="J110" s="166"/>
      <c r="K110" s="166"/>
      <c r="L110" s="166"/>
      <c r="M110" s="166"/>
      <c r="N110" s="166"/>
      <c r="O110" s="166"/>
      <c r="P110" s="166"/>
      <c r="Q110" s="166"/>
      <c r="S110" s="170"/>
      <c r="T110" s="171"/>
      <c r="U110" s="171"/>
      <c r="V110" s="171"/>
      <c r="W110" s="171"/>
      <c r="X110" s="171"/>
      <c r="Y110" s="172"/>
    </row>
    <row r="111" spans="2:25" ht="24" customHeight="1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70"/>
      <c r="T111" s="171"/>
      <c r="U111" s="171"/>
      <c r="V111" s="171"/>
      <c r="W111" s="171"/>
      <c r="X111" s="171"/>
      <c r="Y111" s="172"/>
    </row>
    <row r="112" spans="2:25" ht="24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4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4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3"/>
      <c r="T117" s="174"/>
      <c r="U117" s="174"/>
      <c r="V117" s="174"/>
      <c r="W117" s="174"/>
      <c r="X117" s="174"/>
      <c r="Y117" s="175"/>
    </row>
    <row r="118" spans="2:25" ht="48" customHeight="1">
      <c r="B118" s="552"/>
      <c r="C118" s="552"/>
      <c r="D118" s="552"/>
      <c r="E118" s="552"/>
      <c r="F118" s="552"/>
      <c r="G118" s="552"/>
      <c r="H118" s="552"/>
      <c r="J118" s="539"/>
      <c r="K118" s="540"/>
      <c r="L118" s="540"/>
      <c r="M118" s="540"/>
      <c r="N118" s="540"/>
      <c r="O118" s="540"/>
      <c r="P118" s="540"/>
      <c r="Q118" s="541"/>
      <c r="S118" s="539"/>
      <c r="T118" s="540"/>
      <c r="U118" s="540"/>
      <c r="V118" s="540"/>
      <c r="W118" s="540"/>
      <c r="X118" s="540"/>
      <c r="Y118" s="541"/>
    </row>
    <row r="119" spans="2:25" ht="48" customHeight="1">
      <c r="B119" s="552"/>
      <c r="C119" s="552"/>
      <c r="D119" s="552"/>
      <c r="E119" s="552"/>
      <c r="F119" s="552"/>
      <c r="G119" s="552"/>
      <c r="H119" s="552"/>
      <c r="J119" s="542"/>
      <c r="K119" s="543"/>
      <c r="L119" s="543"/>
      <c r="M119" s="543"/>
      <c r="N119" s="543"/>
      <c r="O119" s="543"/>
      <c r="P119" s="543"/>
      <c r="Q119" s="544"/>
      <c r="S119" s="542"/>
      <c r="T119" s="543"/>
      <c r="U119" s="543"/>
      <c r="V119" s="543"/>
      <c r="W119" s="543"/>
      <c r="X119" s="543"/>
      <c r="Y119" s="544"/>
    </row>
    <row r="121" spans="2:25" ht="24" customHeight="1">
      <c r="B121" s="166"/>
      <c r="C121" s="166"/>
      <c r="D121" s="166"/>
      <c r="E121" s="166"/>
      <c r="F121" s="166"/>
      <c r="G121" s="166"/>
      <c r="H121" s="166"/>
      <c r="J121" s="166"/>
      <c r="K121" s="166"/>
      <c r="L121" s="166"/>
      <c r="M121" s="166"/>
      <c r="N121" s="166"/>
      <c r="O121" s="166"/>
      <c r="P121" s="166"/>
      <c r="Q121" s="166"/>
      <c r="S121" s="167"/>
      <c r="T121" s="168"/>
      <c r="U121" s="168"/>
      <c r="V121" s="168"/>
      <c r="W121" s="168"/>
      <c r="X121" s="168"/>
      <c r="Y121" s="169"/>
    </row>
    <row r="122" spans="2:25" ht="24" customHeight="1">
      <c r="B122" s="166"/>
      <c r="C122" s="166"/>
      <c r="D122" s="166"/>
      <c r="E122" s="166"/>
      <c r="F122" s="166"/>
      <c r="G122" s="166"/>
      <c r="H122" s="166"/>
      <c r="J122" s="166"/>
      <c r="K122" s="166"/>
      <c r="L122" s="166"/>
      <c r="M122" s="166"/>
      <c r="N122" s="166"/>
      <c r="O122" s="166"/>
      <c r="P122" s="166"/>
      <c r="Q122" s="166"/>
      <c r="S122" s="170"/>
      <c r="T122" s="171"/>
      <c r="U122" s="171"/>
      <c r="V122" s="171"/>
      <c r="W122" s="171"/>
      <c r="X122" s="171"/>
      <c r="Y122" s="172"/>
    </row>
    <row r="123" spans="2:25" ht="24" customHeight="1">
      <c r="B123" s="166"/>
      <c r="C123" s="166"/>
      <c r="D123" s="166"/>
      <c r="E123" s="166"/>
      <c r="F123" s="166"/>
      <c r="G123" s="166"/>
      <c r="H123" s="166"/>
      <c r="J123" s="166"/>
      <c r="K123" s="166"/>
      <c r="L123" s="166"/>
      <c r="M123" s="166"/>
      <c r="N123" s="166"/>
      <c r="O123" s="166"/>
      <c r="P123" s="166"/>
      <c r="Q123" s="166"/>
      <c r="S123" s="170"/>
      <c r="T123" s="171"/>
      <c r="U123" s="171"/>
      <c r="V123" s="171"/>
      <c r="W123" s="171"/>
      <c r="X123" s="171"/>
      <c r="Y123" s="172"/>
    </row>
    <row r="124" spans="2:25" ht="24" customHeight="1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70"/>
      <c r="T124" s="171"/>
      <c r="U124" s="171"/>
      <c r="V124" s="171"/>
      <c r="W124" s="171"/>
      <c r="X124" s="171"/>
      <c r="Y124" s="172"/>
    </row>
    <row r="125" spans="2:25" ht="24" customHeight="1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24" customHeight="1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24" customHeight="1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24" customHeight="1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24" customHeight="1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24" customHeight="1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3"/>
      <c r="T130" s="174"/>
      <c r="U130" s="174"/>
      <c r="V130" s="174"/>
      <c r="W130" s="174"/>
      <c r="X130" s="174"/>
      <c r="Y130" s="175"/>
    </row>
    <row r="131" spans="2:25" ht="48" customHeight="1">
      <c r="B131" s="552"/>
      <c r="C131" s="552"/>
      <c r="D131" s="552"/>
      <c r="E131" s="552"/>
      <c r="F131" s="552"/>
      <c r="G131" s="552"/>
      <c r="H131" s="552"/>
      <c r="J131" s="539"/>
      <c r="K131" s="540"/>
      <c r="L131" s="540"/>
      <c r="M131" s="540"/>
      <c r="N131" s="540"/>
      <c r="O131" s="540"/>
      <c r="P131" s="540"/>
      <c r="Q131" s="541"/>
      <c r="S131" s="539"/>
      <c r="T131" s="540"/>
      <c r="U131" s="540"/>
      <c r="V131" s="540"/>
      <c r="W131" s="540"/>
      <c r="X131" s="540"/>
      <c r="Y131" s="541"/>
    </row>
    <row r="132" spans="2:25" ht="48" customHeight="1">
      <c r="B132" s="552"/>
      <c r="C132" s="552"/>
      <c r="D132" s="552"/>
      <c r="E132" s="552"/>
      <c r="F132" s="552"/>
      <c r="G132" s="552"/>
      <c r="H132" s="552"/>
      <c r="J132" s="542"/>
      <c r="K132" s="543"/>
      <c r="L132" s="543"/>
      <c r="M132" s="543"/>
      <c r="N132" s="543"/>
      <c r="O132" s="543"/>
      <c r="P132" s="543"/>
      <c r="Q132" s="544"/>
      <c r="S132" s="542"/>
      <c r="T132" s="543"/>
      <c r="U132" s="543"/>
      <c r="V132" s="543"/>
      <c r="W132" s="543"/>
      <c r="X132" s="543"/>
      <c r="Y132" s="544"/>
    </row>
    <row r="134" spans="2:25" ht="24" customHeight="1">
      <c r="B134" s="167"/>
      <c r="C134" s="168"/>
      <c r="D134" s="168"/>
      <c r="E134" s="168"/>
      <c r="F134" s="168"/>
      <c r="G134" s="168"/>
      <c r="H134" s="169"/>
      <c r="J134" s="167"/>
      <c r="K134" s="168"/>
      <c r="L134" s="168"/>
      <c r="M134" s="168"/>
      <c r="N134" s="168"/>
      <c r="O134" s="168"/>
      <c r="P134" s="168"/>
      <c r="Q134" s="169"/>
      <c r="S134" s="167"/>
      <c r="T134" s="168"/>
      <c r="U134" s="168"/>
      <c r="V134" s="168"/>
      <c r="W134" s="168"/>
      <c r="X134" s="168"/>
      <c r="Y134" s="169"/>
    </row>
    <row r="135" spans="2:25" ht="24" customHeight="1">
      <c r="B135" s="170"/>
      <c r="C135" s="171"/>
      <c r="D135" s="171"/>
      <c r="E135" s="171"/>
      <c r="F135" s="171"/>
      <c r="G135" s="171"/>
      <c r="H135" s="172"/>
      <c r="J135" s="170"/>
      <c r="K135" s="171"/>
      <c r="L135" s="171"/>
      <c r="M135" s="171"/>
      <c r="N135" s="171"/>
      <c r="O135" s="171"/>
      <c r="P135" s="171"/>
      <c r="Q135" s="172"/>
      <c r="S135" s="170"/>
      <c r="T135" s="171"/>
      <c r="U135" s="171"/>
      <c r="V135" s="171"/>
      <c r="W135" s="171"/>
      <c r="X135" s="171"/>
      <c r="Y135" s="172"/>
    </row>
    <row r="136" spans="2:25" ht="24" customHeight="1">
      <c r="B136" s="170"/>
      <c r="C136" s="171"/>
      <c r="D136" s="171"/>
      <c r="E136" s="171"/>
      <c r="F136" s="171"/>
      <c r="G136" s="171"/>
      <c r="H136" s="172"/>
      <c r="J136" s="170"/>
      <c r="K136" s="171"/>
      <c r="L136" s="171"/>
      <c r="M136" s="171"/>
      <c r="N136" s="171"/>
      <c r="O136" s="171"/>
      <c r="P136" s="171"/>
      <c r="Q136" s="172"/>
      <c r="S136" s="170"/>
      <c r="T136" s="171"/>
      <c r="U136" s="171"/>
      <c r="V136" s="171"/>
      <c r="W136" s="171"/>
      <c r="X136" s="171"/>
      <c r="Y136" s="172"/>
    </row>
    <row r="137" spans="2:25" ht="24" customHeight="1">
      <c r="B137" s="170"/>
      <c r="C137" s="171"/>
      <c r="D137" s="171"/>
      <c r="E137" s="171"/>
      <c r="F137" s="171"/>
      <c r="G137" s="171"/>
      <c r="H137" s="172"/>
      <c r="J137" s="170"/>
      <c r="K137" s="171"/>
      <c r="L137" s="171"/>
      <c r="M137" s="171"/>
      <c r="N137" s="171"/>
      <c r="O137" s="171"/>
      <c r="P137" s="171"/>
      <c r="Q137" s="172"/>
      <c r="S137" s="170"/>
      <c r="T137" s="171"/>
      <c r="U137" s="171"/>
      <c r="V137" s="171"/>
      <c r="W137" s="171"/>
      <c r="X137" s="171"/>
      <c r="Y137" s="172"/>
    </row>
    <row r="138" spans="2:25" ht="24" customHeight="1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24" customHeight="1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24" customHeight="1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24" customHeight="1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24" customHeight="1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24" customHeight="1">
      <c r="B143" s="173"/>
      <c r="C143" s="174"/>
      <c r="D143" s="174"/>
      <c r="E143" s="174"/>
      <c r="F143" s="174"/>
      <c r="G143" s="174"/>
      <c r="H143" s="175"/>
      <c r="J143" s="173"/>
      <c r="K143" s="174"/>
      <c r="L143" s="174"/>
      <c r="M143" s="174"/>
      <c r="N143" s="174"/>
      <c r="O143" s="174"/>
      <c r="P143" s="174"/>
      <c r="Q143" s="175"/>
      <c r="S143" s="173"/>
      <c r="T143" s="174"/>
      <c r="U143" s="174"/>
      <c r="V143" s="174"/>
      <c r="W143" s="174"/>
      <c r="X143" s="174"/>
      <c r="Y143" s="175"/>
    </row>
    <row r="144" spans="2:25" ht="48" customHeight="1">
      <c r="B144" s="539"/>
      <c r="C144" s="540"/>
      <c r="D144" s="540"/>
      <c r="E144" s="540"/>
      <c r="F144" s="540"/>
      <c r="G144" s="540"/>
      <c r="H144" s="541"/>
      <c r="J144" s="545"/>
      <c r="K144" s="546"/>
      <c r="L144" s="546"/>
      <c r="M144" s="546"/>
      <c r="N144" s="546"/>
      <c r="O144" s="546"/>
      <c r="P144" s="546"/>
      <c r="Q144" s="547"/>
      <c r="S144" s="539"/>
      <c r="T144" s="540"/>
      <c r="U144" s="540"/>
      <c r="V144" s="540"/>
      <c r="W144" s="540"/>
      <c r="X144" s="540"/>
      <c r="Y144" s="541"/>
    </row>
    <row r="145" spans="2:25" ht="48" customHeight="1">
      <c r="B145" s="542"/>
      <c r="C145" s="543"/>
      <c r="D145" s="543"/>
      <c r="E145" s="543"/>
      <c r="F145" s="543"/>
      <c r="G145" s="543"/>
      <c r="H145" s="544"/>
      <c r="J145" s="548"/>
      <c r="K145" s="549"/>
      <c r="L145" s="549"/>
      <c r="M145" s="549"/>
      <c r="N145" s="549"/>
      <c r="O145" s="549"/>
      <c r="P145" s="549"/>
      <c r="Q145" s="550"/>
      <c r="S145" s="542"/>
      <c r="T145" s="543"/>
      <c r="U145" s="543"/>
      <c r="V145" s="543"/>
      <c r="W145" s="543"/>
      <c r="X145" s="543"/>
      <c r="Y145" s="544"/>
    </row>
    <row r="147" ht="24" customHeight="1"/>
    <row r="148" spans="5:23" ht="24" customHeight="1">
      <c r="E148" s="17" t="s">
        <v>30</v>
      </c>
      <c r="F148" s="151"/>
      <c r="G148" s="151"/>
      <c r="H148" s="151"/>
      <c r="I148" s="151"/>
      <c r="J148" s="151"/>
      <c r="Q148" s="17" t="s">
        <v>31</v>
      </c>
      <c r="R148" s="151"/>
      <c r="S148" s="151"/>
      <c r="T148" s="151"/>
      <c r="U148" s="151"/>
      <c r="V148" s="151"/>
      <c r="W148" s="151"/>
    </row>
    <row r="149" spans="5:24" ht="24" customHeight="1">
      <c r="E149" s="17" t="s">
        <v>32</v>
      </c>
      <c r="F149" s="152"/>
      <c r="G149" s="152"/>
      <c r="H149" s="152"/>
      <c r="I149" s="152"/>
      <c r="J149" s="152"/>
      <c r="K149" s="5" t="s">
        <v>33</v>
      </c>
      <c r="Q149" s="17" t="s">
        <v>32</v>
      </c>
      <c r="R149" s="151"/>
      <c r="S149" s="151"/>
      <c r="T149" s="151"/>
      <c r="U149" s="151"/>
      <c r="V149" s="151"/>
      <c r="W149" s="151"/>
      <c r="X149" s="5" t="s">
        <v>33</v>
      </c>
    </row>
    <row r="150" spans="5:24" ht="24" customHeight="1">
      <c r="E150" s="17" t="s">
        <v>34</v>
      </c>
      <c r="F150" s="152"/>
      <c r="G150" s="152"/>
      <c r="H150" s="152"/>
      <c r="I150" s="152"/>
      <c r="J150" s="152"/>
      <c r="Q150" s="153"/>
      <c r="R150" s="153"/>
      <c r="S150" s="153"/>
      <c r="T150" s="153"/>
      <c r="U150" s="153"/>
      <c r="V150" s="153"/>
      <c r="W150" s="153"/>
      <c r="X150" s="153"/>
    </row>
    <row r="151" spans="5:23" ht="24" customHeight="1">
      <c r="E151" s="17" t="s">
        <v>35</v>
      </c>
      <c r="F151" s="148"/>
      <c r="G151" s="148"/>
      <c r="H151" s="148"/>
      <c r="I151" s="148"/>
      <c r="J151" s="148"/>
      <c r="Q151" s="17" t="s">
        <v>35</v>
      </c>
      <c r="R151" s="149"/>
      <c r="S151" s="149"/>
      <c r="T151" s="149"/>
      <c r="U151" s="149"/>
      <c r="V151" s="149"/>
      <c r="W151" s="149"/>
    </row>
    <row r="152" spans="5:10" ht="24" customHeight="1">
      <c r="E152" s="17" t="s">
        <v>36</v>
      </c>
      <c r="F152" s="150"/>
      <c r="G152" s="150"/>
      <c r="H152" s="150"/>
      <c r="I152" s="150"/>
      <c r="J152" s="150"/>
    </row>
  </sheetData>
  <sheetProtection algorithmName="SHA-512" hashValue="VkkwEX23Iy1lQEsy4Y/9CEgUqMhB0pdRViP6OPsP+AdUkicOU9fN8K83DPTo9SPyzfmtTwuFsTHWuaBn3DDCaQ==" saltValue="zw1avrJFHJ6TEQfeDS/PEA==" spinCount="100000" sheet="1" formatCells="0"/>
  <protectedRanges>
    <protectedRange sqref="M7 H8 V12 K32:S35 K37:S38 K40:S40 K42:S42 X30 K45:S48 K50:S51 K53:S53 K55:S55 B70:Z74 B76:Z80 B82:Z86 B91:Z96 B100 B108 J108 S108 S118 J118 B118 B121 J121 S121 S131 J131 B131 B134 J134 S134 S144 J144 B144 F148:J152 Q148:X151" name="ช่วง1"/>
  </protectedRanges>
  <mergeCells count="449">
    <mergeCell ref="X30:Z64"/>
    <mergeCell ref="B108:H117"/>
    <mergeCell ref="J108:Q117"/>
    <mergeCell ref="B134:H143"/>
    <mergeCell ref="J134:Q143"/>
    <mergeCell ref="S134:Y143"/>
    <mergeCell ref="B121:H130"/>
    <mergeCell ref="J121:Q130"/>
    <mergeCell ref="S121:Y130"/>
    <mergeCell ref="B131:H132"/>
    <mergeCell ref="J131:Q132"/>
    <mergeCell ref="S131:Y132"/>
    <mergeCell ref="S108:Y117"/>
    <mergeCell ref="B118:H119"/>
    <mergeCell ref="J118:Q119"/>
    <mergeCell ref="S118:Y119"/>
    <mergeCell ref="B95:G95"/>
    <mergeCell ref="H95:P95"/>
    <mergeCell ref="Q95:X95"/>
    <mergeCell ref="Y95:Z95"/>
    <mergeCell ref="B96:G96"/>
    <mergeCell ref="H96:P96"/>
    <mergeCell ref="Q96:X96"/>
    <mergeCell ref="Y96:Z96"/>
    <mergeCell ref="F151:J151"/>
    <mergeCell ref="R151:W151"/>
    <mergeCell ref="F152:J152"/>
    <mergeCell ref="B144:H145"/>
    <mergeCell ref="J144:Q145"/>
    <mergeCell ref="S144:Y145"/>
    <mergeCell ref="F148:J148"/>
    <mergeCell ref="R148:W148"/>
    <mergeCell ref="F149:J149"/>
    <mergeCell ref="R149:W149"/>
    <mergeCell ref="F150:J150"/>
    <mergeCell ref="Q150:X150"/>
    <mergeCell ref="B100:Y104"/>
    <mergeCell ref="A65:S65"/>
    <mergeCell ref="T65:U65"/>
    <mergeCell ref="V65:W65"/>
    <mergeCell ref="X65:Z65"/>
    <mergeCell ref="A66:Z66"/>
    <mergeCell ref="A69:Z69"/>
    <mergeCell ref="B71:L71"/>
    <mergeCell ref="M71:X71"/>
    <mergeCell ref="Y71:Z71"/>
    <mergeCell ref="Y84:Z84"/>
    <mergeCell ref="Y85:Z85"/>
    <mergeCell ref="Y86:Z86"/>
    <mergeCell ref="B84:L84"/>
    <mergeCell ref="M84:X84"/>
    <mergeCell ref="B85:L85"/>
    <mergeCell ref="M85:X85"/>
    <mergeCell ref="B86:L86"/>
    <mergeCell ref="M86:X86"/>
    <mergeCell ref="Y82:Z82"/>
    <mergeCell ref="Y83:Z83"/>
    <mergeCell ref="A81:Z81"/>
    <mergeCell ref="B82:L82"/>
    <mergeCell ref="M82:X82"/>
    <mergeCell ref="B63:G63"/>
    <mergeCell ref="H63:J63"/>
    <mergeCell ref="K63:M63"/>
    <mergeCell ref="N63:P63"/>
    <mergeCell ref="Q63:S63"/>
    <mergeCell ref="T63:U63"/>
    <mergeCell ref="V63:W63"/>
    <mergeCell ref="B64:G64"/>
    <mergeCell ref="H64:J64"/>
    <mergeCell ref="K64:M64"/>
    <mergeCell ref="N64:P64"/>
    <mergeCell ref="Q64:S64"/>
    <mergeCell ref="T64:U64"/>
    <mergeCell ref="V64:W64"/>
    <mergeCell ref="H61:J61"/>
    <mergeCell ref="K61:M61"/>
    <mergeCell ref="N61:P61"/>
    <mergeCell ref="Q61:S61"/>
    <mergeCell ref="T61:U61"/>
    <mergeCell ref="V61:W61"/>
    <mergeCell ref="B62:G62"/>
    <mergeCell ref="H62:J62"/>
    <mergeCell ref="K62:M62"/>
    <mergeCell ref="N62:P62"/>
    <mergeCell ref="Q62:S62"/>
    <mergeCell ref="T62:U62"/>
    <mergeCell ref="V62:W62"/>
    <mergeCell ref="B61:G61"/>
    <mergeCell ref="B83:L83"/>
    <mergeCell ref="M83:X83"/>
    <mergeCell ref="B76:L76"/>
    <mergeCell ref="M76:X76"/>
    <mergeCell ref="Y76:Z76"/>
    <mergeCell ref="Y80:Z80"/>
    <mergeCell ref="B80:L80"/>
    <mergeCell ref="M80:X80"/>
    <mergeCell ref="B77:L77"/>
    <mergeCell ref="M77:X77"/>
    <mergeCell ref="Y77:Z77"/>
    <mergeCell ref="B78:L78"/>
    <mergeCell ref="M78:X78"/>
    <mergeCell ref="Y78:Z78"/>
    <mergeCell ref="B79:L79"/>
    <mergeCell ref="M79:X79"/>
    <mergeCell ref="Y79:Z79"/>
    <mergeCell ref="B74:L74"/>
    <mergeCell ref="Y74:Z74"/>
    <mergeCell ref="B68:L68"/>
    <mergeCell ref="M68:X68"/>
    <mergeCell ref="Y68:Z68"/>
    <mergeCell ref="B70:L70"/>
    <mergeCell ref="M70:X70"/>
    <mergeCell ref="Y70:Z70"/>
    <mergeCell ref="A75:Z75"/>
    <mergeCell ref="B72:L72"/>
    <mergeCell ref="M72:X72"/>
    <mergeCell ref="Y72:Z72"/>
    <mergeCell ref="B73:L73"/>
    <mergeCell ref="M73:X73"/>
    <mergeCell ref="Y73:Z73"/>
    <mergeCell ref="M74:X74"/>
    <mergeCell ref="B51:G51"/>
    <mergeCell ref="H51:J51"/>
    <mergeCell ref="K51:M51"/>
    <mergeCell ref="N51:P51"/>
    <mergeCell ref="Q51:S51"/>
    <mergeCell ref="T51:U51"/>
    <mergeCell ref="V51:W51"/>
    <mergeCell ref="T53:U53"/>
    <mergeCell ref="V53:W53"/>
    <mergeCell ref="N53:P53"/>
    <mergeCell ref="Q53:S53"/>
    <mergeCell ref="T52:U52"/>
    <mergeCell ref="V52:W52"/>
    <mergeCell ref="B53:G53"/>
    <mergeCell ref="H53:J53"/>
    <mergeCell ref="K53:M53"/>
    <mergeCell ref="B49:G49"/>
    <mergeCell ref="H49:J49"/>
    <mergeCell ref="K49:M49"/>
    <mergeCell ref="N49:P49"/>
    <mergeCell ref="Q49:S49"/>
    <mergeCell ref="T49:U49"/>
    <mergeCell ref="V49:W49"/>
    <mergeCell ref="B50:G50"/>
    <mergeCell ref="H50:J50"/>
    <mergeCell ref="K50:M50"/>
    <mergeCell ref="N50:P50"/>
    <mergeCell ref="Q50:S50"/>
    <mergeCell ref="T50:U50"/>
    <mergeCell ref="V50:W50"/>
    <mergeCell ref="B46:G46"/>
    <mergeCell ref="H46:J46"/>
    <mergeCell ref="K46:M46"/>
    <mergeCell ref="N46:P46"/>
    <mergeCell ref="Q46:S46"/>
    <mergeCell ref="T46:U46"/>
    <mergeCell ref="V46:W46"/>
    <mergeCell ref="Q48:S48"/>
    <mergeCell ref="T48:U48"/>
    <mergeCell ref="V48:W48"/>
    <mergeCell ref="B47:G47"/>
    <mergeCell ref="H47:J47"/>
    <mergeCell ref="K47:M47"/>
    <mergeCell ref="N47:P47"/>
    <mergeCell ref="Q47:S47"/>
    <mergeCell ref="T47:U47"/>
    <mergeCell ref="V47:W47"/>
    <mergeCell ref="B48:G48"/>
    <mergeCell ref="H48:J48"/>
    <mergeCell ref="K48:M48"/>
    <mergeCell ref="N48:P48"/>
    <mergeCell ref="B40:G40"/>
    <mergeCell ref="H40:J40"/>
    <mergeCell ref="K40:M40"/>
    <mergeCell ref="N40:P40"/>
    <mergeCell ref="Q40:S40"/>
    <mergeCell ref="T40:U40"/>
    <mergeCell ref="V40:W40"/>
    <mergeCell ref="B41:G41"/>
    <mergeCell ref="H41:J41"/>
    <mergeCell ref="K41:M41"/>
    <mergeCell ref="N41:P41"/>
    <mergeCell ref="Q41:S41"/>
    <mergeCell ref="T41:U41"/>
    <mergeCell ref="V41:W41"/>
    <mergeCell ref="B38:G38"/>
    <mergeCell ref="H38:J38"/>
    <mergeCell ref="K38:M38"/>
    <mergeCell ref="N38:P38"/>
    <mergeCell ref="Q38:S38"/>
    <mergeCell ref="T38:U38"/>
    <mergeCell ref="V38:W38"/>
    <mergeCell ref="B39:G39"/>
    <mergeCell ref="H39:J39"/>
    <mergeCell ref="K39:M39"/>
    <mergeCell ref="N39:P39"/>
    <mergeCell ref="Q39:S39"/>
    <mergeCell ref="T39:U39"/>
    <mergeCell ref="V39:W39"/>
    <mergeCell ref="Q36:S36"/>
    <mergeCell ref="T36:U36"/>
    <mergeCell ref="V36:W36"/>
    <mergeCell ref="B37:G37"/>
    <mergeCell ref="H37:J37"/>
    <mergeCell ref="K37:M37"/>
    <mergeCell ref="N37:P37"/>
    <mergeCell ref="Q37:S37"/>
    <mergeCell ref="T37:U37"/>
    <mergeCell ref="V37:W37"/>
    <mergeCell ref="T34:U34"/>
    <mergeCell ref="V34:W34"/>
    <mergeCell ref="B35:G35"/>
    <mergeCell ref="H35:J35"/>
    <mergeCell ref="K35:M35"/>
    <mergeCell ref="N35:P35"/>
    <mergeCell ref="Q35:S35"/>
    <mergeCell ref="T35:U35"/>
    <mergeCell ref="V35:W35"/>
    <mergeCell ref="B34:G34"/>
    <mergeCell ref="H34:J34"/>
    <mergeCell ref="K34:M34"/>
    <mergeCell ref="N34:P34"/>
    <mergeCell ref="T33:U33"/>
    <mergeCell ref="V33:W33"/>
    <mergeCell ref="H29:J29"/>
    <mergeCell ref="K29:M29"/>
    <mergeCell ref="N29:P29"/>
    <mergeCell ref="Q29:S29"/>
    <mergeCell ref="T29:U29"/>
    <mergeCell ref="T31:U31"/>
    <mergeCell ref="V31:W31"/>
    <mergeCell ref="T32:U32"/>
    <mergeCell ref="V32:W32"/>
    <mergeCell ref="V29:W29"/>
    <mergeCell ref="T30:U30"/>
    <mergeCell ref="V30:W30"/>
    <mergeCell ref="B90:G90"/>
    <mergeCell ref="H90:P90"/>
    <mergeCell ref="Q90:X90"/>
    <mergeCell ref="Y90:Z90"/>
    <mergeCell ref="B91:G91"/>
    <mergeCell ref="H91:P91"/>
    <mergeCell ref="Q91:X91"/>
    <mergeCell ref="Y91:Z91"/>
    <mergeCell ref="B92:G92"/>
    <mergeCell ref="H92:P92"/>
    <mergeCell ref="Q92:X92"/>
    <mergeCell ref="Y92:Z92"/>
    <mergeCell ref="B93:G93"/>
    <mergeCell ref="H93:P93"/>
    <mergeCell ref="Q93:X93"/>
    <mergeCell ref="Y93:Z93"/>
    <mergeCell ref="B94:G94"/>
    <mergeCell ref="H94:P94"/>
    <mergeCell ref="Q94:X94"/>
    <mergeCell ref="Y94:Z94"/>
    <mergeCell ref="T55:U55"/>
    <mergeCell ref="B60:G60"/>
    <mergeCell ref="B59:G59"/>
    <mergeCell ref="Q58:S58"/>
    <mergeCell ref="T58:U58"/>
    <mergeCell ref="V58:W58"/>
    <mergeCell ref="H59:J59"/>
    <mergeCell ref="K59:M59"/>
    <mergeCell ref="N59:P59"/>
    <mergeCell ref="Q59:S59"/>
    <mergeCell ref="T59:U59"/>
    <mergeCell ref="V59:W59"/>
    <mergeCell ref="H58:J58"/>
    <mergeCell ref="K58:M58"/>
    <mergeCell ref="N58:P58"/>
    <mergeCell ref="H60:J60"/>
    <mergeCell ref="K60:M60"/>
    <mergeCell ref="N60:P60"/>
    <mergeCell ref="Q60:S60"/>
    <mergeCell ref="T60:U60"/>
    <mergeCell ref="V60:W60"/>
    <mergeCell ref="V55:W55"/>
    <mergeCell ref="H56:J56"/>
    <mergeCell ref="K56:M56"/>
    <mergeCell ref="T54:U54"/>
    <mergeCell ref="V54:W54"/>
    <mergeCell ref="N56:P56"/>
    <mergeCell ref="Q56:S56"/>
    <mergeCell ref="H57:J57"/>
    <mergeCell ref="K57:M57"/>
    <mergeCell ref="N57:P57"/>
    <mergeCell ref="Q57:S57"/>
    <mergeCell ref="T57:U57"/>
    <mergeCell ref="V57:W57"/>
    <mergeCell ref="T56:U56"/>
    <mergeCell ref="V56:W56"/>
    <mergeCell ref="T42:U42"/>
    <mergeCell ref="V42:W42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N21:P21"/>
    <mergeCell ref="Q21:R21"/>
    <mergeCell ref="A26:Z26"/>
    <mergeCell ref="X29:Z29"/>
    <mergeCell ref="V12:X24"/>
    <mergeCell ref="Y12:Z24"/>
    <mergeCell ref="Y25:Z25"/>
    <mergeCell ref="V25:X25"/>
    <mergeCell ref="N23:P23"/>
    <mergeCell ref="N22:P22"/>
    <mergeCell ref="B13:J13"/>
    <mergeCell ref="K13:M13"/>
    <mergeCell ref="N13:P13"/>
    <mergeCell ref="Q13:R13"/>
    <mergeCell ref="B14:J14"/>
    <mergeCell ref="N24:P24"/>
    <mergeCell ref="N16:P16"/>
    <mergeCell ref="Q16:R16"/>
    <mergeCell ref="K14:M14"/>
    <mergeCell ref="Q20:R20"/>
    <mergeCell ref="B21:J21"/>
    <mergeCell ref="B54:G54"/>
    <mergeCell ref="H54:J54"/>
    <mergeCell ref="K54:M54"/>
    <mergeCell ref="N54:P54"/>
    <mergeCell ref="Q54:S54"/>
    <mergeCell ref="B15:J15"/>
    <mergeCell ref="K15:M15"/>
    <mergeCell ref="B31:G31"/>
    <mergeCell ref="H31:J31"/>
    <mergeCell ref="K31:M31"/>
    <mergeCell ref="N31:P31"/>
    <mergeCell ref="Q31:S31"/>
    <mergeCell ref="B29:G29"/>
    <mergeCell ref="N15:P15"/>
    <mergeCell ref="Q15:R15"/>
    <mergeCell ref="N20:P20"/>
    <mergeCell ref="S25:U25"/>
    <mergeCell ref="A25:P25"/>
    <mergeCell ref="B24:J24"/>
    <mergeCell ref="B23:J23"/>
    <mergeCell ref="A32:A35"/>
    <mergeCell ref="A37:A38"/>
    <mergeCell ref="A45:A48"/>
    <mergeCell ref="K23:M2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58:G58"/>
    <mergeCell ref="B57:G57"/>
    <mergeCell ref="S12:U24"/>
    <mergeCell ref="N14:P14"/>
    <mergeCell ref="Q14:R14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20:J20"/>
    <mergeCell ref="K20:M20"/>
    <mergeCell ref="Q18:R18"/>
    <mergeCell ref="B16:J16"/>
    <mergeCell ref="H55:J55"/>
    <mergeCell ref="K55:M55"/>
    <mergeCell ref="N55:P55"/>
    <mergeCell ref="K16:M16"/>
    <mergeCell ref="A58:A61"/>
    <mergeCell ref="A63:A64"/>
    <mergeCell ref="Q25:R25"/>
    <mergeCell ref="Q24:R24"/>
    <mergeCell ref="Q23:R23"/>
    <mergeCell ref="B42:G42"/>
    <mergeCell ref="H42:J42"/>
    <mergeCell ref="K42:M42"/>
    <mergeCell ref="N42:P42"/>
    <mergeCell ref="Q42:S42"/>
    <mergeCell ref="B56:G56"/>
    <mergeCell ref="B52:G52"/>
    <mergeCell ref="H52:J52"/>
    <mergeCell ref="K52:M52"/>
    <mergeCell ref="N52:P52"/>
    <mergeCell ref="Q52:S52"/>
    <mergeCell ref="B55:G55"/>
    <mergeCell ref="Q30:S30"/>
    <mergeCell ref="Q55:S55"/>
    <mergeCell ref="B32:G32"/>
    <mergeCell ref="H32:J32"/>
    <mergeCell ref="K32:M32"/>
    <mergeCell ref="N32:P32"/>
    <mergeCell ref="Q32:S32"/>
    <mergeCell ref="A50:A51"/>
    <mergeCell ref="B17:J17"/>
    <mergeCell ref="K17:M17"/>
    <mergeCell ref="N17:P17"/>
    <mergeCell ref="Q17:R17"/>
    <mergeCell ref="B33:G33"/>
    <mergeCell ref="H33:J33"/>
    <mergeCell ref="K33:M33"/>
    <mergeCell ref="N33:P33"/>
    <mergeCell ref="Q33:S33"/>
    <mergeCell ref="Q34:S34"/>
    <mergeCell ref="B36:G36"/>
    <mergeCell ref="H36:J36"/>
    <mergeCell ref="K36:M36"/>
    <mergeCell ref="N36:P36"/>
    <mergeCell ref="B30:G30"/>
    <mergeCell ref="H30:J30"/>
    <mergeCell ref="K30:M30"/>
    <mergeCell ref="N30:P30"/>
    <mergeCell ref="B22:J22"/>
    <mergeCell ref="K24:M24"/>
    <mergeCell ref="Q22:R22"/>
    <mergeCell ref="K22:M22"/>
    <mergeCell ref="K21:M21"/>
  </mergeCells>
  <dataValidations count="7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6:Z80 Y82:Z86 Y70:Y74 Z70:Z73 Y91:Y96 Z91:Z94 Z96">
      <formula1>1</formula1>
      <formula2>3</formula2>
    </dataValidation>
    <dataValidation type="whole" operator="greaterThanOrEqual" allowBlank="1" showInputMessage="1" showErrorMessage="1" error="กรุณากรอกข้อมูลเป็นตัวเลข" sqref="K30:S30 L32:P32 R32:S32 R34:S34 O34:P34 L34:M34 N33:N56 Q32:Q56 K32:K56">
      <formula1>0</formula1>
    </dataValidation>
    <dataValidation type="decimal" operator="greaterThanOrEqual" allowBlank="1" showInputMessage="1" showErrorMessage="1" error="กรุณากรอกข้อมูลเป็นตัวเลข" sqref="K31:S31">
      <formula1>0</formula1>
    </dataValidation>
    <dataValidation type="list" allowBlank="1" showInputMessage="1" showErrorMessage="1" error="กรุณาเลือกข้อมูลตามที่กำหนดให้" sqref="B91:B96 C91:G94 C96:G96">
      <formula1>LIST!$G$2:$G$10</formula1>
    </dataValidation>
    <dataValidation type="list" allowBlank="1" showInputMessage="1" showErrorMessage="1" error="กรุณาเลือกข้อมูลตามที่กำหนดให้" sqref="B70:L74">
      <formula1>LIST!$A$2:$A$6</formula1>
    </dataValidation>
    <dataValidation type="list" allowBlank="1" showInputMessage="1" showErrorMessage="1" error="กรุณาเลือกข้อมูลตามที่กำหนดให้" sqref="B76:L80">
      <formula1>LIST!$C$2:$C$10</formula1>
    </dataValidation>
    <dataValidation type="list" allowBlank="1" showInputMessage="1" showErrorMessage="1" error="กรุณาเลือกข้อมูลตามที่กำหนดให้" sqref="B82:L86">
      <formula1>LIST!$E$2:$E$9</formula1>
    </dataValidation>
  </dataValidations>
  <printOptions/>
  <pageMargins left="0.25" right="0.25" top="0.75" bottom="0.75" header="0.3" footer="0.3"/>
  <pageSetup horizontalDpi="600" verticalDpi="600" orientation="landscape" paperSize="9" scale="40" r:id="rId1"/>
  <rowBreaks count="5" manualBreakCount="5">
    <brk id="26" max="16383" man="1"/>
    <brk id="65" max="16383" man="1"/>
    <brk id="87" max="16383" man="1"/>
    <brk id="104" max="16383" man="1"/>
    <brk id="1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55"/>
  <sheetViews>
    <sheetView view="pageBreakPreview" zoomScaleSheetLayoutView="100" workbookViewId="0" topLeftCell="A51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28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/>
      <c r="O12" s="365"/>
      <c r="P12" s="365"/>
      <c r="Q12" s="366">
        <f>V31</f>
        <v>0</v>
      </c>
      <c r="R12" s="366"/>
      <c r="S12" s="382">
        <v>2265400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373" t="s">
        <v>91</v>
      </c>
      <c r="O13" s="373"/>
      <c r="P13" s="373"/>
      <c r="Q13" s="373" t="s">
        <v>91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>
        <v>19</v>
      </c>
      <c r="L14" s="376"/>
      <c r="M14" s="376"/>
      <c r="N14" s="377">
        <f>Q38</f>
        <v>0</v>
      </c>
      <c r="O14" s="377"/>
      <c r="P14" s="377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377" t="s">
        <v>91</v>
      </c>
      <c r="O15" s="377"/>
      <c r="P15" s="377"/>
      <c r="Q15" s="373" t="s">
        <v>91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>
        <v>1893</v>
      </c>
      <c r="L16" s="368"/>
      <c r="M16" s="369"/>
      <c r="N16" s="370">
        <f>Q43</f>
        <v>0</v>
      </c>
      <c r="O16" s="371"/>
      <c r="P16" s="372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28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>
        <v>400</v>
      </c>
      <c r="L17" s="597"/>
      <c r="M17" s="598"/>
      <c r="N17" s="378"/>
      <c r="O17" s="266"/>
      <c r="P17" s="267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400</v>
      </c>
      <c r="L18" s="368"/>
      <c r="M18" s="369"/>
      <c r="N18" s="370">
        <f>Q49</f>
        <v>0</v>
      </c>
      <c r="O18" s="371"/>
      <c r="P18" s="372"/>
      <c r="Q18" s="373">
        <f>V45/T45*100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5</v>
      </c>
      <c r="L19" s="368"/>
      <c r="M19" s="369"/>
      <c r="N19" s="370">
        <f>Q52</f>
        <v>0</v>
      </c>
      <c r="O19" s="371"/>
      <c r="P19" s="372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400</v>
      </c>
      <c r="L20" s="368"/>
      <c r="M20" s="369"/>
      <c r="N20" s="370">
        <f>Q54</f>
        <v>0</v>
      </c>
      <c r="O20" s="371"/>
      <c r="P20" s="372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>
        <v>40</v>
      </c>
      <c r="L21" s="368"/>
      <c r="M21" s="369"/>
      <c r="N21" s="370">
        <f>Q56</f>
        <v>0</v>
      </c>
      <c r="O21" s="371"/>
      <c r="P21" s="372"/>
      <c r="Q21" s="373">
        <f>V55/T55*100</f>
        <v>0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 t="s">
        <v>91</v>
      </c>
      <c r="L22" s="404"/>
      <c r="M22" s="404"/>
      <c r="N22" s="377" t="s">
        <v>91</v>
      </c>
      <c r="O22" s="377"/>
      <c r="P22" s="377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s="29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>
        <v>362</v>
      </c>
      <c r="L23" s="260"/>
      <c r="M23" s="261"/>
      <c r="N23" s="265"/>
      <c r="O23" s="266"/>
      <c r="P23" s="267"/>
      <c r="Q23" s="250">
        <f>V59/T59*100</f>
        <v>0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>
        <v>362</v>
      </c>
      <c r="L24" s="593"/>
      <c r="M24" s="594"/>
      <c r="N24" s="595">
        <f>Q64</f>
        <v>0</v>
      </c>
      <c r="O24" s="371"/>
      <c r="P24" s="372"/>
      <c r="Q24" s="464">
        <f>V60/T60*100</f>
        <v>0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>
        <v>4</v>
      </c>
      <c r="L25" s="593"/>
      <c r="M25" s="594"/>
      <c r="N25" s="595">
        <f>Q66</f>
        <v>0</v>
      </c>
      <c r="O25" s="371"/>
      <c r="P25" s="372"/>
      <c r="Q25" s="464">
        <f>V65/T65*100</f>
        <v>0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2265400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 t="s">
        <v>91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30</v>
      </c>
      <c r="U31" s="194"/>
      <c r="V31" s="195">
        <f>SUM(V37,V42)</f>
        <v>0</v>
      </c>
      <c r="W31" s="196"/>
      <c r="X31" s="94"/>
      <c r="Y31" s="94"/>
      <c r="Z31" s="579"/>
    </row>
    <row r="32" spans="1:26" s="30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 t="s">
        <v>91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 t="s">
        <v>91</v>
      </c>
      <c r="U32" s="72"/>
      <c r="V32" s="73" t="s">
        <v>91</v>
      </c>
      <c r="W32" s="74"/>
      <c r="X32" s="580"/>
      <c r="Y32" s="580"/>
      <c r="Z32" s="581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 t="s">
        <v>91</v>
      </c>
      <c r="I33" s="641"/>
      <c r="J33" s="641"/>
      <c r="K33" s="642"/>
      <c r="L33" s="642"/>
      <c r="M33" s="642"/>
      <c r="N33" s="642"/>
      <c r="O33" s="642"/>
      <c r="P33" s="642"/>
      <c r="Q33" s="642"/>
      <c r="R33" s="642"/>
      <c r="S33" s="565"/>
      <c r="T33" s="649" t="s">
        <v>91</v>
      </c>
      <c r="U33" s="649"/>
      <c r="V33" s="604" t="s">
        <v>91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 t="s">
        <v>91</v>
      </c>
      <c r="I34" s="563"/>
      <c r="J34" s="564"/>
      <c r="K34" s="565"/>
      <c r="L34" s="566"/>
      <c r="M34" s="567"/>
      <c r="N34" s="565"/>
      <c r="O34" s="566"/>
      <c r="P34" s="567"/>
      <c r="Q34" s="565"/>
      <c r="R34" s="566"/>
      <c r="S34" s="566"/>
      <c r="T34" s="649" t="s">
        <v>91</v>
      </c>
      <c r="U34" s="649"/>
      <c r="V34" s="604" t="s">
        <v>91</v>
      </c>
      <c r="W34" s="650"/>
      <c r="X34" s="582"/>
      <c r="Y34" s="582"/>
      <c r="Z34" s="583"/>
    </row>
    <row r="35" spans="1:26" ht="72" customHeight="1">
      <c r="A35" s="554"/>
      <c r="B35" s="651" t="s">
        <v>83</v>
      </c>
      <c r="C35" s="651"/>
      <c r="D35" s="651"/>
      <c r="E35" s="651"/>
      <c r="F35" s="651"/>
      <c r="G35" s="651"/>
      <c r="H35" s="641" t="s">
        <v>91</v>
      </c>
      <c r="I35" s="641"/>
      <c r="J35" s="641"/>
      <c r="K35" s="642"/>
      <c r="L35" s="642"/>
      <c r="M35" s="642"/>
      <c r="N35" s="642"/>
      <c r="O35" s="642"/>
      <c r="P35" s="642"/>
      <c r="Q35" s="642"/>
      <c r="R35" s="642"/>
      <c r="S35" s="565"/>
      <c r="T35" s="649" t="s">
        <v>91</v>
      </c>
      <c r="U35" s="649"/>
      <c r="V35" s="604" t="s">
        <v>91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 t="s">
        <v>91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 t="s">
        <v>91</v>
      </c>
      <c r="U36" s="602"/>
      <c r="V36" s="603" t="s">
        <v>91</v>
      </c>
      <c r="W36" s="604"/>
      <c r="X36" s="582"/>
      <c r="Y36" s="582"/>
      <c r="Z36" s="583"/>
    </row>
    <row r="37" spans="1:26" s="30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19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20</v>
      </c>
      <c r="U37" s="124"/>
      <c r="V37" s="599">
        <f>SUM(V38:W39)</f>
        <v>0</v>
      </c>
      <c r="W37" s="600"/>
      <c r="X37" s="580"/>
      <c r="Y37" s="580"/>
      <c r="Z37" s="581"/>
    </row>
    <row r="38" spans="1:26" ht="42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19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10</v>
      </c>
      <c r="U38" s="602"/>
      <c r="V38" s="603">
        <f aca="true" t="shared" si="0" ref="V38:V67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10</v>
      </c>
      <c r="U39" s="602"/>
      <c r="V39" s="603">
        <f t="shared" si="0"/>
        <v>0</v>
      </c>
      <c r="W39" s="604"/>
      <c r="X39" s="582"/>
      <c r="Y39" s="582"/>
      <c r="Z39" s="583"/>
    </row>
    <row r="40" spans="1:26" s="30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 t="s">
        <v>91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 t="s">
        <v>91</v>
      </c>
      <c r="U40" s="124"/>
      <c r="V40" s="599" t="s">
        <v>91</v>
      </c>
      <c r="W40" s="600"/>
      <c r="X40" s="580"/>
      <c r="Y40" s="580"/>
      <c r="Z40" s="581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 t="s">
        <v>91</v>
      </c>
      <c r="I41" s="563"/>
      <c r="J41" s="564"/>
      <c r="K41" s="565"/>
      <c r="L41" s="566"/>
      <c r="M41" s="567"/>
      <c r="N41" s="565"/>
      <c r="O41" s="566"/>
      <c r="P41" s="567"/>
      <c r="Q41" s="565"/>
      <c r="R41" s="566"/>
      <c r="S41" s="568"/>
      <c r="T41" s="601" t="s">
        <v>91</v>
      </c>
      <c r="U41" s="602"/>
      <c r="V41" s="603" t="s">
        <v>91</v>
      </c>
      <c r="W41" s="604"/>
      <c r="X41" s="582"/>
      <c r="Y41" s="582"/>
      <c r="Z41" s="583"/>
    </row>
    <row r="42" spans="1:26" s="30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1893</v>
      </c>
      <c r="I42" s="401"/>
      <c r="J42" s="4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10</v>
      </c>
      <c r="U42" s="124"/>
      <c r="V42" s="599">
        <f>SUM(V43)</f>
        <v>0</v>
      </c>
      <c r="W42" s="600"/>
      <c r="X42" s="580"/>
      <c r="Y42" s="580"/>
      <c r="Z42" s="581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1893</v>
      </c>
      <c r="I43" s="563"/>
      <c r="J43" s="564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10</v>
      </c>
      <c r="U43" s="602"/>
      <c r="V43" s="603">
        <f t="shared" si="0"/>
        <v>0</v>
      </c>
      <c r="W43" s="604"/>
      <c r="X43" s="582"/>
      <c r="Y43" s="582"/>
      <c r="Z43" s="583"/>
    </row>
    <row r="44" spans="1:26" s="29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400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50</v>
      </c>
      <c r="U44" s="227"/>
      <c r="V44" s="606">
        <f>SUM(V45,V50,V53,V55)</f>
        <v>0</v>
      </c>
      <c r="W44" s="607"/>
      <c r="X44" s="582"/>
      <c r="Y44" s="582"/>
      <c r="Z44" s="583"/>
    </row>
    <row r="45" spans="1:26" s="30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400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35</v>
      </c>
      <c r="U45" s="124"/>
      <c r="V45" s="599">
        <f>SUM(V46:W49)</f>
        <v>0</v>
      </c>
      <c r="W45" s="600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400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15</v>
      </c>
      <c r="U46" s="602"/>
      <c r="V46" s="603">
        <f t="shared" si="0"/>
        <v>0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400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5</v>
      </c>
      <c r="U47" s="602"/>
      <c r="V47" s="603">
        <f t="shared" si="0"/>
        <v>0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400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3">
        <f t="shared" si="0"/>
        <v>0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400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3">
        <f t="shared" si="0"/>
        <v>0</v>
      </c>
      <c r="W49" s="604"/>
      <c r="X49" s="582"/>
      <c r="Y49" s="582"/>
      <c r="Z49" s="583"/>
    </row>
    <row r="50" spans="1:26" s="30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5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599">
        <f>SUM(V51:W52)</f>
        <v>0</v>
      </c>
      <c r="W50" s="600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5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3">
        <f t="shared" si="0"/>
        <v>0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3">
        <f t="shared" si="0"/>
        <v>0</v>
      </c>
      <c r="W52" s="604"/>
      <c r="X52" s="582"/>
      <c r="Y52" s="582"/>
      <c r="Z52" s="583"/>
    </row>
    <row r="53" spans="1:26" s="30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400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5</v>
      </c>
      <c r="U53" s="124"/>
      <c r="V53" s="599">
        <f>SUM(V54)</f>
        <v>0</v>
      </c>
      <c r="W53" s="600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400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5</v>
      </c>
      <c r="U54" s="602"/>
      <c r="V54" s="603">
        <f t="shared" si="0"/>
        <v>0</v>
      </c>
      <c r="W54" s="604"/>
      <c r="X54" s="582"/>
      <c r="Y54" s="582"/>
      <c r="Z54" s="583"/>
    </row>
    <row r="55" spans="1:26" s="30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>
        <v>40</v>
      </c>
      <c r="I55" s="401"/>
      <c r="J55" s="4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5</v>
      </c>
      <c r="U55" s="124"/>
      <c r="V55" s="599">
        <f>SUM(V56)</f>
        <v>0</v>
      </c>
      <c r="W55" s="600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>
        <v>40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5</v>
      </c>
      <c r="U56" s="602"/>
      <c r="V56" s="603">
        <f t="shared" si="0"/>
        <v>0</v>
      </c>
      <c r="W56" s="604"/>
      <c r="X56" s="582"/>
      <c r="Y56" s="582"/>
      <c r="Z56" s="583"/>
    </row>
    <row r="57" spans="1:26" s="30" customFormat="1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 t="s">
        <v>91</v>
      </c>
      <c r="I57" s="401"/>
      <c r="J57" s="402"/>
      <c r="K57" s="348"/>
      <c r="L57" s="349"/>
      <c r="M57" s="350"/>
      <c r="N57" s="348"/>
      <c r="O57" s="349"/>
      <c r="P57" s="350"/>
      <c r="Q57" s="348"/>
      <c r="R57" s="349"/>
      <c r="S57" s="433"/>
      <c r="T57" s="123" t="s">
        <v>91</v>
      </c>
      <c r="U57" s="124"/>
      <c r="V57" s="599" t="s">
        <v>91</v>
      </c>
      <c r="W57" s="600"/>
      <c r="X57" s="582"/>
      <c r="Y57" s="582"/>
      <c r="Z57" s="583"/>
    </row>
    <row r="58" spans="1:26" s="25" customFormat="1" ht="48" customHeight="1">
      <c r="A58" s="53"/>
      <c r="B58" s="569" t="s">
        <v>90</v>
      </c>
      <c r="C58" s="569"/>
      <c r="D58" s="569"/>
      <c r="E58" s="569"/>
      <c r="F58" s="569"/>
      <c r="G58" s="569"/>
      <c r="H58" s="652" t="s">
        <v>91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 t="s">
        <v>91</v>
      </c>
      <c r="U58" s="654"/>
      <c r="V58" s="603" t="s">
        <v>91</v>
      </c>
      <c r="W58" s="604"/>
      <c r="X58" s="582"/>
      <c r="Y58" s="582"/>
      <c r="Z58" s="583"/>
    </row>
    <row r="59" spans="1:26" s="29" customFormat="1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>
        <v>362</v>
      </c>
      <c r="I59" s="269"/>
      <c r="J59" s="270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20</v>
      </c>
      <c r="U59" s="273"/>
      <c r="V59" s="606">
        <f>SUM(V60,V65)</f>
        <v>0</v>
      </c>
      <c r="W59" s="607"/>
      <c r="X59" s="582"/>
      <c r="Y59" s="582"/>
      <c r="Z59" s="583"/>
    </row>
    <row r="60" spans="1:26" s="30" customFormat="1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>
        <v>362</v>
      </c>
      <c r="I60" s="276"/>
      <c r="J60" s="277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15</v>
      </c>
      <c r="U60" s="280"/>
      <c r="V60" s="599">
        <f>SUM(V61:W64)</f>
        <v>0</v>
      </c>
      <c r="W60" s="600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16">
        <v>362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5</v>
      </c>
      <c r="U61" s="614"/>
      <c r="V61" s="603">
        <f t="shared" si="0"/>
        <v>0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15">
        <v>362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3</v>
      </c>
      <c r="U62" s="622"/>
      <c r="V62" s="603">
        <f t="shared" si="0"/>
        <v>0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15">
        <v>362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3">
        <f t="shared" si="0"/>
        <v>0</v>
      </c>
      <c r="W63" s="604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16">
        <v>362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2</v>
      </c>
      <c r="U64" s="622"/>
      <c r="V64" s="603">
        <f t="shared" si="0"/>
        <v>0</v>
      </c>
      <c r="W64" s="604"/>
      <c r="X64" s="582"/>
      <c r="Y64" s="582"/>
      <c r="Z64" s="583"/>
    </row>
    <row r="65" spans="1:26" s="30" customFormat="1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>
        <v>4</v>
      </c>
      <c r="I65" s="633"/>
      <c r="J65" s="634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599">
        <f>SUM(V66:W67)</f>
        <v>0</v>
      </c>
      <c r="W65" s="600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86">
        <v>4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3">
        <f t="shared" si="0"/>
        <v>0</v>
      </c>
      <c r="W66" s="604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285">
        <v>80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3">
        <f t="shared" si="0"/>
        <v>0</v>
      </c>
      <c r="W67" s="604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SUM(T59,T44,T31)</f>
        <v>100</v>
      </c>
      <c r="U68" s="243"/>
      <c r="V68" s="244">
        <f>SUM(V59,V44,V31)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ht="48" customHeight="1">
      <c r="A73" s="23" t="str">
        <f>IF(B73&lt;&gt;"","2.1.1","")</f>
        <v/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66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8"/>
      <c r="Y73" s="93"/>
      <c r="Z73" s="93"/>
    </row>
    <row r="74" spans="1:26" ht="48" customHeight="1">
      <c r="A74" s="23" t="str">
        <f>IF(B74&lt;&gt;"","2.1.2","")</f>
        <v/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66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8"/>
      <c r="Y74" s="93"/>
      <c r="Z74" s="93"/>
    </row>
    <row r="75" spans="1:26" ht="48" customHeight="1">
      <c r="A75" s="23" t="str">
        <f>IF(B75&lt;&gt;"","2.1.3","")</f>
        <v/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8"/>
      <c r="Y75" s="93"/>
      <c r="Z75" s="93"/>
    </row>
    <row r="76" spans="1:26" ht="48" customHeight="1">
      <c r="A76" s="23" t="str">
        <f>IF(B76&lt;&gt;"","2.1.4","")</f>
        <v/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8"/>
      <c r="Y76" s="93"/>
      <c r="Z76" s="93"/>
    </row>
    <row r="77" spans="1:26" ht="48" customHeight="1">
      <c r="A77" s="23" t="str">
        <f>IF(B77&lt;&gt;"","2.1.5","")</f>
        <v/>
      </c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69"/>
      <c r="Z77" s="70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ht="48" customHeight="1">
      <c r="A79" s="23" t="str">
        <f>IF(B79&lt;&gt;"","2.2.1","")</f>
        <v/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6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8"/>
      <c r="Y79" s="93"/>
      <c r="Z79" s="93"/>
    </row>
    <row r="80" spans="1:26" ht="48" customHeight="1">
      <c r="A80" s="23" t="str">
        <f>IF(B80&lt;&gt;"","2.2.2","")</f>
        <v/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8"/>
      <c r="Y80" s="93"/>
      <c r="Z80" s="93"/>
    </row>
    <row r="81" spans="1:26" ht="48" customHeight="1">
      <c r="A81" s="23" t="str">
        <f>IF(B81&lt;&gt;"","2.2.3","")</f>
        <v/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6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8"/>
      <c r="Y81" s="93"/>
      <c r="Z81" s="93"/>
    </row>
    <row r="82" spans="1:26" ht="48" customHeight="1">
      <c r="A82" s="23" t="str">
        <f>IF(B82&lt;&gt;"","2.2.4","")</f>
        <v/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6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8"/>
      <c r="Y82" s="93"/>
      <c r="Z82" s="93"/>
    </row>
    <row r="83" spans="1:26" ht="48" customHeight="1">
      <c r="A83" s="23" t="str">
        <f>IF(B83&lt;&gt;"","2.2.5","")</f>
        <v/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6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8"/>
      <c r="Y83" s="93"/>
      <c r="Z83" s="93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ht="48" customHeight="1">
      <c r="A85" s="23" t="str">
        <f>IF(B85&lt;&gt;"","2.3.1","")</f>
        <v/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66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8"/>
      <c r="Y85" s="93"/>
      <c r="Z85" s="93"/>
    </row>
    <row r="86" spans="1:26" ht="48" customHeight="1">
      <c r="A86" s="23" t="str">
        <f>IF(B86&lt;&gt;"","2.3.2","")</f>
        <v/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66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8"/>
      <c r="Y86" s="93"/>
      <c r="Z86" s="93"/>
    </row>
    <row r="87" spans="1:26" ht="48" customHeight="1">
      <c r="A87" s="23" t="str">
        <f>IF(B87&lt;&gt;"","2.3.3","")</f>
        <v/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66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8"/>
      <c r="Y87" s="93"/>
      <c r="Z87" s="93"/>
    </row>
    <row r="88" spans="1:26" ht="48" customHeight="1">
      <c r="A88" s="23" t="str">
        <f>IF(B88&lt;&gt;"","2.3.4","")</f>
        <v/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66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8"/>
      <c r="Y88" s="93"/>
      <c r="Z88" s="93"/>
    </row>
    <row r="89" spans="1:26" ht="48" customHeight="1">
      <c r="A89" s="23" t="str">
        <f>IF(B89&lt;&gt;"","2.3.5","")</f>
        <v/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66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8"/>
      <c r="Y89" s="93"/>
      <c r="Z89" s="93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18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18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18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18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18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18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"/>
  </protectedRanges>
  <mergeCells count="466">
    <mergeCell ref="S134:Y135"/>
    <mergeCell ref="B111:H120"/>
    <mergeCell ref="J111:Q120"/>
    <mergeCell ref="H99:P99"/>
    <mergeCell ref="Q99:X99"/>
    <mergeCell ref="Y99:Z99"/>
    <mergeCell ref="B103:Y107"/>
    <mergeCell ref="F154:J154"/>
    <mergeCell ref="R154:W154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S111:Y120"/>
    <mergeCell ref="B121:H122"/>
    <mergeCell ref="J121:Q122"/>
    <mergeCell ref="S121:Y122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X68:Z68"/>
    <mergeCell ref="A69:Z69"/>
    <mergeCell ref="A72:Z72"/>
    <mergeCell ref="B74:L74"/>
    <mergeCell ref="M74:X74"/>
    <mergeCell ref="Y74:Z74"/>
    <mergeCell ref="Y95:Z95"/>
    <mergeCell ref="B96:G96"/>
    <mergeCell ref="H96:P96"/>
    <mergeCell ref="Q96:X96"/>
    <mergeCell ref="Y96:Z96"/>
    <mergeCell ref="Y87:Z87"/>
    <mergeCell ref="Y88:Z88"/>
    <mergeCell ref="Y89:Z89"/>
    <mergeCell ref="B87:L87"/>
    <mergeCell ref="M87:X87"/>
    <mergeCell ref="B88:L88"/>
    <mergeCell ref="M88:X88"/>
    <mergeCell ref="B89:L89"/>
    <mergeCell ref="M89:X89"/>
    <mergeCell ref="Y85:Z85"/>
    <mergeCell ref="Y86:Z86"/>
    <mergeCell ref="A84:Z84"/>
    <mergeCell ref="B85:L85"/>
    <mergeCell ref="H67:J67"/>
    <mergeCell ref="K67:M67"/>
    <mergeCell ref="N67:P67"/>
    <mergeCell ref="Q67:S67"/>
    <mergeCell ref="T67:U67"/>
    <mergeCell ref="V67:W67"/>
    <mergeCell ref="A68:S68"/>
    <mergeCell ref="T68:U68"/>
    <mergeCell ref="V68:W68"/>
    <mergeCell ref="B67:G67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Y73:Z73"/>
    <mergeCell ref="A78:Z78"/>
    <mergeCell ref="B75:L75"/>
    <mergeCell ref="M75:X75"/>
    <mergeCell ref="Y75:Z75"/>
    <mergeCell ref="B76:L76"/>
    <mergeCell ref="M76:X76"/>
    <mergeCell ref="Y76:Z76"/>
    <mergeCell ref="M85:X85"/>
    <mergeCell ref="B77:L77"/>
    <mergeCell ref="Y77:Z77"/>
    <mergeCell ref="V60:W60"/>
    <mergeCell ref="H61:J61"/>
    <mergeCell ref="K61:M61"/>
    <mergeCell ref="N61:P61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N56:P56"/>
    <mergeCell ref="Q56:S56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T53:U53"/>
    <mergeCell ref="V53:W53"/>
    <mergeCell ref="B54:G54"/>
    <mergeCell ref="H54:J54"/>
    <mergeCell ref="K54:M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H46:J46"/>
    <mergeCell ref="K46:M46"/>
    <mergeCell ref="N46:P46"/>
    <mergeCell ref="Q46:S46"/>
    <mergeCell ref="T46:U46"/>
    <mergeCell ref="V46:W46"/>
    <mergeCell ref="B47:G47"/>
    <mergeCell ref="H47:J47"/>
    <mergeCell ref="K47:M47"/>
    <mergeCell ref="N47:P47"/>
    <mergeCell ref="Q47:S47"/>
    <mergeCell ref="T47:U47"/>
    <mergeCell ref="V47:W47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V30:W30"/>
    <mergeCell ref="B31:G31"/>
    <mergeCell ref="H31:J31"/>
    <mergeCell ref="K31:M31"/>
    <mergeCell ref="N31:P31"/>
    <mergeCell ref="B34:G34"/>
    <mergeCell ref="H34:J34"/>
    <mergeCell ref="K34:M34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B71:L71"/>
    <mergeCell ref="M71:X71"/>
    <mergeCell ref="Y71:Z71"/>
    <mergeCell ref="B73:L73"/>
    <mergeCell ref="M73:X73"/>
    <mergeCell ref="B22:J22"/>
    <mergeCell ref="Q22:R22"/>
    <mergeCell ref="K22:M22"/>
    <mergeCell ref="N22:P22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B66:G66"/>
    <mergeCell ref="B64:G64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B97:G97"/>
    <mergeCell ref="H97:P97"/>
    <mergeCell ref="Q97:X97"/>
    <mergeCell ref="Y97:Z97"/>
    <mergeCell ref="B98:G98"/>
    <mergeCell ref="H98:P98"/>
    <mergeCell ref="Q98:X98"/>
    <mergeCell ref="Y98:Z98"/>
    <mergeCell ref="B99:G99"/>
    <mergeCell ref="B65:G65"/>
    <mergeCell ref="Q61:S61"/>
    <mergeCell ref="T61:U61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4:J64"/>
    <mergeCell ref="K64:M64"/>
    <mergeCell ref="N64:P64"/>
    <mergeCell ref="Q64:S64"/>
    <mergeCell ref="T64:U64"/>
    <mergeCell ref="V64:W64"/>
    <mergeCell ref="H65:J65"/>
    <mergeCell ref="K65:M65"/>
    <mergeCell ref="B55:G55"/>
    <mergeCell ref="H55:J55"/>
    <mergeCell ref="K55:M55"/>
    <mergeCell ref="N55:P55"/>
    <mergeCell ref="Q55:S55"/>
    <mergeCell ref="T55:U55"/>
    <mergeCell ref="V55:W55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B46:G46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13:P13"/>
    <mergeCell ref="Q13:R13"/>
    <mergeCell ref="B14:J14"/>
    <mergeCell ref="K14:M14"/>
    <mergeCell ref="N14:P14"/>
    <mergeCell ref="Q14:R14"/>
    <mergeCell ref="B12:J12"/>
    <mergeCell ref="K12:M12"/>
    <mergeCell ref="N12:P12"/>
    <mergeCell ref="Q12:R12"/>
    <mergeCell ref="N15:P15"/>
    <mergeCell ref="Q15:R15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Q23:R23"/>
    <mergeCell ref="B61:G61"/>
    <mergeCell ref="B60:G60"/>
    <mergeCell ref="X31:Z67"/>
    <mergeCell ref="S12:U25"/>
    <mergeCell ref="V12:X25"/>
    <mergeCell ref="Y12:Z25"/>
    <mergeCell ref="Y26:Z26"/>
    <mergeCell ref="V26:X26"/>
    <mergeCell ref="S26:U26"/>
    <mergeCell ref="A26:P26"/>
    <mergeCell ref="B63:G63"/>
    <mergeCell ref="B62:G62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B13:J13"/>
    <mergeCell ref="K13:M13"/>
    <mergeCell ref="A33:A36"/>
    <mergeCell ref="A38:A39"/>
    <mergeCell ref="A46:A49"/>
    <mergeCell ref="A51:A52"/>
    <mergeCell ref="A61:A64"/>
    <mergeCell ref="A66:A67"/>
    <mergeCell ref="Q26:R26"/>
    <mergeCell ref="Q25:R25"/>
    <mergeCell ref="Q24:R24"/>
    <mergeCell ref="B43:G43"/>
    <mergeCell ref="H43:J43"/>
    <mergeCell ref="K43:M43"/>
    <mergeCell ref="N43:P43"/>
    <mergeCell ref="Q43:S43"/>
    <mergeCell ref="B58:G58"/>
    <mergeCell ref="B59:G59"/>
    <mergeCell ref="B53:G53"/>
    <mergeCell ref="H53:J53"/>
    <mergeCell ref="K53:M53"/>
    <mergeCell ref="N53:P53"/>
    <mergeCell ref="Q53:S53"/>
    <mergeCell ref="B56:G56"/>
    <mergeCell ref="H56:J56"/>
    <mergeCell ref="K56:M56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  <rowBreaks count="4" manualBreakCount="4">
    <brk id="26" max="16383" man="1"/>
    <brk id="68" max="16383" man="1"/>
    <brk id="89" max="16383" man="1"/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Z155"/>
  <sheetViews>
    <sheetView view="pageBreakPreview" zoomScaleSheetLayoutView="100" workbookViewId="0" topLeftCell="A51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2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426">
        <v>60</v>
      </c>
      <c r="L12" s="426"/>
      <c r="M12" s="426"/>
      <c r="N12" s="426"/>
      <c r="O12" s="426"/>
      <c r="P12" s="426"/>
      <c r="Q12" s="366">
        <f>V31/T31*100</f>
        <v>0</v>
      </c>
      <c r="R12" s="366"/>
      <c r="S12" s="382">
        <v>668600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420">
        <v>60</v>
      </c>
      <c r="L13" s="420"/>
      <c r="M13" s="420"/>
      <c r="N13" s="71">
        <f>Q36</f>
        <v>0</v>
      </c>
      <c r="O13" s="71"/>
      <c r="P13" s="71"/>
      <c r="Q13" s="373">
        <f>V32/T32*100</f>
        <v>0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420">
        <v>2</v>
      </c>
      <c r="L14" s="420"/>
      <c r="M14" s="420"/>
      <c r="N14" s="71">
        <f>Q38</f>
        <v>0</v>
      </c>
      <c r="O14" s="71"/>
      <c r="P14" s="71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420">
        <v>60</v>
      </c>
      <c r="L15" s="420"/>
      <c r="M15" s="420"/>
      <c r="N15" s="71">
        <f>Q41</f>
        <v>0</v>
      </c>
      <c r="O15" s="71"/>
      <c r="P15" s="71"/>
      <c r="Q15" s="373">
        <f>V40/T40*100</f>
        <v>0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422">
        <v>77</v>
      </c>
      <c r="L16" s="423"/>
      <c r="M16" s="424"/>
      <c r="N16" s="125">
        <f>Q43</f>
        <v>0</v>
      </c>
      <c r="O16" s="126"/>
      <c r="P16" s="127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441">
        <v>280</v>
      </c>
      <c r="L17" s="442"/>
      <c r="M17" s="443"/>
      <c r="N17" s="428"/>
      <c r="O17" s="429"/>
      <c r="P17" s="430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422">
        <v>280</v>
      </c>
      <c r="L18" s="423"/>
      <c r="M18" s="424"/>
      <c r="N18" s="125">
        <f>Q49</f>
        <v>0</v>
      </c>
      <c r="O18" s="126"/>
      <c r="P18" s="127"/>
      <c r="Q18" s="373">
        <f>V45/T45*100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422">
        <v>4</v>
      </c>
      <c r="L19" s="423"/>
      <c r="M19" s="424"/>
      <c r="N19" s="125">
        <f>Q51</f>
        <v>0</v>
      </c>
      <c r="O19" s="126"/>
      <c r="P19" s="127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422">
        <v>280</v>
      </c>
      <c r="L20" s="423"/>
      <c r="M20" s="424"/>
      <c r="N20" s="125">
        <f>Q54</f>
        <v>0</v>
      </c>
      <c r="O20" s="126"/>
      <c r="P20" s="127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422">
        <v>80</v>
      </c>
      <c r="L21" s="423"/>
      <c r="M21" s="424"/>
      <c r="N21" s="125">
        <f>Q56</f>
        <v>0</v>
      </c>
      <c r="O21" s="126"/>
      <c r="P21" s="127"/>
      <c r="Q21" s="373">
        <f>V55/T55*100</f>
        <v>0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34" t="s">
        <v>91</v>
      </c>
      <c r="L22" s="434"/>
      <c r="M22" s="434"/>
      <c r="N22" s="71" t="s">
        <v>91</v>
      </c>
      <c r="O22" s="71"/>
      <c r="P22" s="71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460">
        <v>145</v>
      </c>
      <c r="L23" s="269"/>
      <c r="M23" s="461"/>
      <c r="N23" s="503"/>
      <c r="O23" s="429"/>
      <c r="P23" s="430"/>
      <c r="Q23" s="250">
        <f>V44/T44*100</f>
        <v>0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457">
        <v>145</v>
      </c>
      <c r="L24" s="458"/>
      <c r="M24" s="459"/>
      <c r="N24" s="502">
        <f>Q64</f>
        <v>0</v>
      </c>
      <c r="O24" s="126"/>
      <c r="P24" s="127"/>
      <c r="Q24" s="464">
        <f>V60/T60*100</f>
        <v>0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457">
        <v>2</v>
      </c>
      <c r="L25" s="458"/>
      <c r="M25" s="459"/>
      <c r="N25" s="502">
        <f>Q66</f>
        <v>0</v>
      </c>
      <c r="O25" s="126"/>
      <c r="P25" s="127"/>
      <c r="Q25" s="464">
        <f>V65/T65*100</f>
        <v>0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668600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24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>
        <v>60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30</v>
      </c>
      <c r="U31" s="194"/>
      <c r="V31" s="195">
        <f>SUM(V32,V37,V40,V42)</f>
        <v>0</v>
      </c>
      <c r="W31" s="196"/>
      <c r="X31" s="666"/>
      <c r="Y31" s="666"/>
      <c r="Z31" s="667"/>
    </row>
    <row r="32" spans="1:26" s="8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>
        <v>60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>
        <v>15</v>
      </c>
      <c r="U32" s="72"/>
      <c r="V32" s="73">
        <f>SUM(V33:W36)</f>
        <v>0</v>
      </c>
      <c r="W32" s="74"/>
      <c r="X32" s="580"/>
      <c r="Y32" s="580"/>
      <c r="Z32" s="581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>
        <v>60</v>
      </c>
      <c r="I33" s="641"/>
      <c r="J33" s="641"/>
      <c r="K33" s="642"/>
      <c r="L33" s="642"/>
      <c r="M33" s="642"/>
      <c r="N33" s="642"/>
      <c r="O33" s="642"/>
      <c r="P33" s="642"/>
      <c r="Q33" s="642"/>
      <c r="R33" s="642"/>
      <c r="S33" s="565"/>
      <c r="T33" s="649">
        <v>5</v>
      </c>
      <c r="U33" s="649"/>
      <c r="V33" s="604">
        <f>(T33*((K33*0)+(N33*50)+(Q33*100)))/(H33*100)</f>
        <v>0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>
        <v>60</v>
      </c>
      <c r="I34" s="563"/>
      <c r="J34" s="564"/>
      <c r="K34" s="565"/>
      <c r="L34" s="566"/>
      <c r="M34" s="567"/>
      <c r="N34" s="565"/>
      <c r="O34" s="566"/>
      <c r="P34" s="567"/>
      <c r="Q34" s="565"/>
      <c r="R34" s="566"/>
      <c r="S34" s="566"/>
      <c r="T34" s="649">
        <v>3</v>
      </c>
      <c r="U34" s="649"/>
      <c r="V34" s="604">
        <f>(T34*((K34*0)+(N34*50)+(Q34*100)))/(H34*100)</f>
        <v>0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41">
        <v>60</v>
      </c>
      <c r="I35" s="641"/>
      <c r="J35" s="641"/>
      <c r="K35" s="642"/>
      <c r="L35" s="642"/>
      <c r="M35" s="642"/>
      <c r="N35" s="642"/>
      <c r="O35" s="642"/>
      <c r="P35" s="642"/>
      <c r="Q35" s="642"/>
      <c r="R35" s="642"/>
      <c r="S35" s="565"/>
      <c r="T35" s="649">
        <v>5</v>
      </c>
      <c r="U35" s="649"/>
      <c r="V35" s="604">
        <f aca="true" t="shared" si="0" ref="V35">(T35*((K35*0)+(N35*50)+(Q35*100)))/(H35*100)</f>
        <v>0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>
        <v>60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>
        <v>2</v>
      </c>
      <c r="U36" s="602"/>
      <c r="V36" s="603">
        <f aca="true" t="shared" si="1" ref="V36">(T36*((K36*0)+(N36*50)+(Q36*100)))/(H36*100)</f>
        <v>0</v>
      </c>
      <c r="W36" s="604"/>
      <c r="X36" s="582"/>
      <c r="Y36" s="582"/>
      <c r="Z36" s="583"/>
    </row>
    <row r="37" spans="1:26" s="8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2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5</v>
      </c>
      <c r="U37" s="124"/>
      <c r="V37" s="403">
        <f>SUM(V38:W39)</f>
        <v>0</v>
      </c>
      <c r="W37" s="73"/>
      <c r="X37" s="580"/>
      <c r="Y37" s="580"/>
      <c r="Z37" s="581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2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3</v>
      </c>
      <c r="U38" s="602"/>
      <c r="V38" s="603">
        <f aca="true" t="shared" si="2" ref="V38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2</v>
      </c>
      <c r="U39" s="602"/>
      <c r="V39" s="603">
        <f aca="true" t="shared" si="3" ref="V39">(T39*((K39*0)+(N39*50)+(Q39*100)))/(H39*100)</f>
        <v>0</v>
      </c>
      <c r="W39" s="604"/>
      <c r="X39" s="582"/>
      <c r="Y39" s="582"/>
      <c r="Z39" s="583"/>
    </row>
    <row r="40" spans="1:26" s="8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>
        <v>60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>
        <v>5</v>
      </c>
      <c r="U40" s="124"/>
      <c r="V40" s="403">
        <f>SUM(V41)</f>
        <v>0</v>
      </c>
      <c r="W40" s="73"/>
      <c r="X40" s="580"/>
      <c r="Y40" s="580"/>
      <c r="Z40" s="581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>
        <v>60</v>
      </c>
      <c r="I41" s="563"/>
      <c r="J41" s="564"/>
      <c r="K41" s="565"/>
      <c r="L41" s="566"/>
      <c r="M41" s="567"/>
      <c r="N41" s="565"/>
      <c r="O41" s="566"/>
      <c r="P41" s="567"/>
      <c r="Q41" s="565"/>
      <c r="R41" s="566"/>
      <c r="S41" s="568"/>
      <c r="T41" s="601">
        <v>5</v>
      </c>
      <c r="U41" s="602"/>
      <c r="V41" s="603">
        <f aca="true" t="shared" si="4" ref="V41">(T41*((K41*0)+(N41*50)+(Q41*100)))/(H41*100)</f>
        <v>0</v>
      </c>
      <c r="W41" s="604"/>
      <c r="X41" s="582"/>
      <c r="Y41" s="582"/>
      <c r="Z41" s="583"/>
    </row>
    <row r="42" spans="1:26" s="8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77</v>
      </c>
      <c r="I42" s="401"/>
      <c r="J42" s="4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5</v>
      </c>
      <c r="U42" s="124"/>
      <c r="V42" s="403">
        <f>SUM(V43)</f>
        <v>0</v>
      </c>
      <c r="W42" s="73"/>
      <c r="X42" s="580"/>
      <c r="Y42" s="580"/>
      <c r="Z42" s="581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77</v>
      </c>
      <c r="I43" s="563"/>
      <c r="J43" s="564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5</v>
      </c>
      <c r="U43" s="602"/>
      <c r="V43" s="603">
        <f aca="true" t="shared" si="5" ref="V43">(T43*((K43*0)+(N43*50)+(Q43*100)))/(H43*100)</f>
        <v>0</v>
      </c>
      <c r="W43" s="604"/>
      <c r="X43" s="582"/>
      <c r="Y43" s="582"/>
      <c r="Z43" s="583"/>
    </row>
    <row r="44" spans="1:26" s="8" customFormat="1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280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50</v>
      </c>
      <c r="U44" s="227"/>
      <c r="V44" s="406">
        <f>SUM(V45,V50,V53,V55)</f>
        <v>0</v>
      </c>
      <c r="W44" s="195"/>
      <c r="X44" s="580"/>
      <c r="Y44" s="580"/>
      <c r="Z44" s="581"/>
    </row>
    <row r="45" spans="1:26" s="8" customFormat="1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280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35</v>
      </c>
      <c r="U45" s="124"/>
      <c r="V45" s="403">
        <f>SUM(V46:W49)</f>
        <v>0</v>
      </c>
      <c r="W45" s="73"/>
      <c r="X45" s="580"/>
      <c r="Y45" s="580"/>
      <c r="Z45" s="581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280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15</v>
      </c>
      <c r="U46" s="602"/>
      <c r="V46" s="292">
        <f aca="true" t="shared" si="6" ref="V46:V67">(T46*((K46*0)+(N46*50)+(Q46*100)))/(H46*100)</f>
        <v>0</v>
      </c>
      <c r="W46" s="76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280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5</v>
      </c>
      <c r="U47" s="602"/>
      <c r="V47" s="292">
        <f t="shared" si="6"/>
        <v>0</v>
      </c>
      <c r="W47" s="76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280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292">
        <f t="shared" si="6"/>
        <v>0</v>
      </c>
      <c r="W48" s="76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280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292">
        <f t="shared" si="6"/>
        <v>0</v>
      </c>
      <c r="W49" s="76"/>
      <c r="X49" s="582"/>
      <c r="Y49" s="582"/>
      <c r="Z49" s="583"/>
    </row>
    <row r="50" spans="1:26" s="8" customFormat="1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4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403">
        <f>SUM(V51:W52)</f>
        <v>0</v>
      </c>
      <c r="W50" s="73"/>
      <c r="X50" s="580"/>
      <c r="Y50" s="580"/>
      <c r="Z50" s="581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4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292">
        <f t="shared" si="6"/>
        <v>0</v>
      </c>
      <c r="W51" s="76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292">
        <f t="shared" si="6"/>
        <v>0</v>
      </c>
      <c r="W52" s="76"/>
      <c r="X52" s="582"/>
      <c r="Y52" s="582"/>
      <c r="Z52" s="583"/>
    </row>
    <row r="53" spans="1:26" s="8" customFormat="1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280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5</v>
      </c>
      <c r="U53" s="124"/>
      <c r="V53" s="403">
        <f>SUM(V54)</f>
        <v>0</v>
      </c>
      <c r="W53" s="73"/>
      <c r="X53" s="580"/>
      <c r="Y53" s="580"/>
      <c r="Z53" s="581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280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5</v>
      </c>
      <c r="U54" s="602"/>
      <c r="V54" s="292">
        <f t="shared" si="6"/>
        <v>0</v>
      </c>
      <c r="W54" s="76"/>
      <c r="X54" s="582"/>
      <c r="Y54" s="582"/>
      <c r="Z54" s="583"/>
    </row>
    <row r="55" spans="1:26" s="8" customFormat="1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>
        <v>80</v>
      </c>
      <c r="I55" s="401"/>
      <c r="J55" s="4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5</v>
      </c>
      <c r="U55" s="124"/>
      <c r="V55" s="403">
        <f>SUM(V56)</f>
        <v>0</v>
      </c>
      <c r="W55" s="73"/>
      <c r="X55" s="580"/>
      <c r="Y55" s="580"/>
      <c r="Z55" s="581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>
        <v>80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5</v>
      </c>
      <c r="U56" s="602"/>
      <c r="V56" s="292">
        <f t="shared" si="6"/>
        <v>0</v>
      </c>
      <c r="W56" s="76"/>
      <c r="X56" s="582"/>
      <c r="Y56" s="582"/>
      <c r="Z56" s="583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 t="s">
        <v>91</v>
      </c>
      <c r="I57" s="401"/>
      <c r="J57" s="402"/>
      <c r="K57" s="125"/>
      <c r="L57" s="126"/>
      <c r="M57" s="127"/>
      <c r="N57" s="125"/>
      <c r="O57" s="126"/>
      <c r="P57" s="127"/>
      <c r="Q57" s="125"/>
      <c r="R57" s="126"/>
      <c r="S57" s="234"/>
      <c r="T57" s="123" t="s">
        <v>91</v>
      </c>
      <c r="U57" s="124"/>
      <c r="V57" s="665" t="s">
        <v>91</v>
      </c>
      <c r="W57" s="465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52" t="s">
        <v>91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 t="s">
        <v>91</v>
      </c>
      <c r="U58" s="654"/>
      <c r="V58" s="292" t="s">
        <v>91</v>
      </c>
      <c r="W58" s="76"/>
      <c r="X58" s="582"/>
      <c r="Y58" s="582"/>
      <c r="Z58" s="583"/>
    </row>
    <row r="59" spans="1:26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>
        <v>145</v>
      </c>
      <c r="I59" s="269"/>
      <c r="J59" s="270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20</v>
      </c>
      <c r="U59" s="273"/>
      <c r="V59" s="406">
        <f>SUM(V60,V65)</f>
        <v>0</v>
      </c>
      <c r="W59" s="195"/>
      <c r="X59" s="582"/>
      <c r="Y59" s="582"/>
      <c r="Z59" s="583"/>
    </row>
    <row r="60" spans="1:26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>
        <v>145</v>
      </c>
      <c r="I60" s="276"/>
      <c r="J60" s="277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15</v>
      </c>
      <c r="U60" s="280"/>
      <c r="V60" s="403">
        <f>SUM(V61:W64)</f>
        <v>0</v>
      </c>
      <c r="W60" s="73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16">
        <v>145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5</v>
      </c>
      <c r="U61" s="614"/>
      <c r="V61" s="292">
        <f t="shared" si="6"/>
        <v>0</v>
      </c>
      <c r="W61" s="76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15">
        <v>145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3</v>
      </c>
      <c r="U62" s="622"/>
      <c r="V62" s="292">
        <f t="shared" si="6"/>
        <v>0</v>
      </c>
      <c r="W62" s="76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15">
        <v>145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292">
        <f t="shared" si="6"/>
        <v>0</v>
      </c>
      <c r="W63" s="76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16">
        <v>145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2</v>
      </c>
      <c r="U64" s="622"/>
      <c r="V64" s="292">
        <f t="shared" si="6"/>
        <v>0</v>
      </c>
      <c r="W64" s="76"/>
      <c r="X64" s="582"/>
      <c r="Y64" s="582"/>
      <c r="Z64" s="583"/>
    </row>
    <row r="65" spans="1:26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>
        <v>2</v>
      </c>
      <c r="I65" s="633"/>
      <c r="J65" s="634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403">
        <f>SUM(V66:W67)</f>
        <v>0</v>
      </c>
      <c r="W65" s="73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86">
        <v>2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292">
        <f t="shared" si="6"/>
        <v>0</v>
      </c>
      <c r="W66" s="76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285">
        <v>80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292">
        <f t="shared" si="6"/>
        <v>0</v>
      </c>
      <c r="W67" s="76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SUM(T59,T44,T31)</f>
        <v>100</v>
      </c>
      <c r="U68" s="243"/>
      <c r="V68" s="244">
        <f>SUM(V31,V44,V59)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ht="48" customHeight="1">
      <c r="A73" s="18" t="str">
        <f>IF(B73&lt;&gt;"","2.1.1","")</f>
        <v/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66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8"/>
      <c r="Y73" s="93"/>
      <c r="Z73" s="93"/>
    </row>
    <row r="74" spans="1:26" ht="48" customHeight="1">
      <c r="A74" s="18" t="str">
        <f>IF(B74&lt;&gt;"","2.1.2","")</f>
        <v/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66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8"/>
      <c r="Y74" s="93"/>
      <c r="Z74" s="93"/>
    </row>
    <row r="75" spans="1:26" ht="48" customHeight="1">
      <c r="A75" s="18" t="str">
        <f>IF(B75&lt;&gt;"","2.1.3","")</f>
        <v/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8"/>
      <c r="Y75" s="93"/>
      <c r="Z75" s="93"/>
    </row>
    <row r="76" spans="1:26" ht="48" customHeight="1">
      <c r="A76" s="18" t="str">
        <f>IF(B76&lt;&gt;"","2.1.4","")</f>
        <v/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8"/>
      <c r="Y76" s="93"/>
      <c r="Z76" s="93"/>
    </row>
    <row r="77" spans="1:26" ht="48" customHeight="1">
      <c r="A77" s="18" t="str">
        <f>IF(B77&lt;&gt;"","2.1.5","")</f>
        <v/>
      </c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33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69"/>
      <c r="Z77" s="70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ht="48" customHeight="1">
      <c r="A79" s="18" t="str">
        <f>IF(B79&lt;&gt;"","2.2.1","")</f>
        <v/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66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8"/>
      <c r="Y79" s="93"/>
      <c r="Z79" s="93"/>
    </row>
    <row r="80" spans="1:26" ht="48" customHeight="1">
      <c r="A80" s="18" t="str">
        <f>IF(B80&lt;&gt;"","2.2.2","")</f>
        <v/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66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8"/>
      <c r="Y80" s="93"/>
      <c r="Z80" s="93"/>
    </row>
    <row r="81" spans="1:26" ht="48" customHeight="1">
      <c r="A81" s="18" t="str">
        <f>IF(B81&lt;&gt;"","2.2.3","")</f>
        <v/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66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8"/>
      <c r="Y81" s="93"/>
      <c r="Z81" s="93"/>
    </row>
    <row r="82" spans="1:26" ht="48" customHeight="1">
      <c r="A82" s="18" t="str">
        <f>IF(B82&lt;&gt;"","2.2.4","")</f>
        <v/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66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8"/>
      <c r="Y82" s="93"/>
      <c r="Z82" s="93"/>
    </row>
    <row r="83" spans="1:26" ht="48" customHeight="1">
      <c r="A83" s="18" t="str">
        <f>IF(B83&lt;&gt;"","2.2.5","")</f>
        <v/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66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8"/>
      <c r="Y83" s="93"/>
      <c r="Z83" s="93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18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18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18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18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18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18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"/>
  </protectedRanges>
  <mergeCells count="466">
    <mergeCell ref="A38:A39"/>
    <mergeCell ref="B103:Y10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S134:Y135"/>
    <mergeCell ref="B111:H120"/>
    <mergeCell ref="B98:G98"/>
    <mergeCell ref="H98:P98"/>
    <mergeCell ref="Q98:X98"/>
    <mergeCell ref="Y98:Z98"/>
    <mergeCell ref="B99:G99"/>
    <mergeCell ref="H99:P99"/>
    <mergeCell ref="Q99:X99"/>
    <mergeCell ref="Y99:Z99"/>
    <mergeCell ref="S111:Y120"/>
    <mergeCell ref="Y87:Z87"/>
    <mergeCell ref="Y88:Z88"/>
    <mergeCell ref="Y89:Z89"/>
    <mergeCell ref="B87:L87"/>
    <mergeCell ref="M87:X87"/>
    <mergeCell ref="B88:L88"/>
    <mergeCell ref="M88:X88"/>
    <mergeCell ref="B89:L89"/>
    <mergeCell ref="M89:X89"/>
    <mergeCell ref="V65:W65"/>
    <mergeCell ref="H66:J66"/>
    <mergeCell ref="K66:M66"/>
    <mergeCell ref="N66:P66"/>
    <mergeCell ref="Q66:S66"/>
    <mergeCell ref="T66:U66"/>
    <mergeCell ref="V66:W66"/>
    <mergeCell ref="A69:Z69"/>
    <mergeCell ref="A72:Z72"/>
    <mergeCell ref="H67:J67"/>
    <mergeCell ref="K67:M67"/>
    <mergeCell ref="N67:P67"/>
    <mergeCell ref="Q67:S67"/>
    <mergeCell ref="T67:U67"/>
    <mergeCell ref="V67:W67"/>
    <mergeCell ref="A68:S68"/>
    <mergeCell ref="T68:U68"/>
    <mergeCell ref="V68:W68"/>
    <mergeCell ref="B67:G67"/>
    <mergeCell ref="X68:Z68"/>
    <mergeCell ref="X31:Z67"/>
    <mergeCell ref="A46:A49"/>
    <mergeCell ref="A51:A52"/>
    <mergeCell ref="A61:A64"/>
    <mergeCell ref="A78:Z78"/>
    <mergeCell ref="B75:L75"/>
    <mergeCell ref="M75:X75"/>
    <mergeCell ref="Y75:Z75"/>
    <mergeCell ref="B76:L76"/>
    <mergeCell ref="M76:X76"/>
    <mergeCell ref="Y76:Z76"/>
    <mergeCell ref="M85:X85"/>
    <mergeCell ref="B74:L74"/>
    <mergeCell ref="M74:X74"/>
    <mergeCell ref="Y74:Z74"/>
    <mergeCell ref="Y85:Z85"/>
    <mergeCell ref="A84:Z84"/>
    <mergeCell ref="B85:L85"/>
    <mergeCell ref="Y82:Z82"/>
    <mergeCell ref="B77:L77"/>
    <mergeCell ref="Y77:Z77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6:Z86"/>
    <mergeCell ref="V56:W56"/>
    <mergeCell ref="B57:G57"/>
    <mergeCell ref="H57:J57"/>
    <mergeCell ref="K57:M57"/>
    <mergeCell ref="N57:P57"/>
    <mergeCell ref="Q57:S57"/>
    <mergeCell ref="T57:U57"/>
    <mergeCell ref="V57:W57"/>
    <mergeCell ref="V60:W60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T53:U53"/>
    <mergeCell ref="V53:W53"/>
    <mergeCell ref="B54:G54"/>
    <mergeCell ref="H54:J54"/>
    <mergeCell ref="K54:M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H46:J46"/>
    <mergeCell ref="K46:M46"/>
    <mergeCell ref="N46:P46"/>
    <mergeCell ref="Q46:S46"/>
    <mergeCell ref="T46:U46"/>
    <mergeCell ref="V46:W46"/>
    <mergeCell ref="B47:G47"/>
    <mergeCell ref="H47:J47"/>
    <mergeCell ref="K47:M47"/>
    <mergeCell ref="N47:P47"/>
    <mergeCell ref="Q47:S47"/>
    <mergeCell ref="T47:U47"/>
    <mergeCell ref="V47:W47"/>
    <mergeCell ref="B46:G46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V30:W30"/>
    <mergeCell ref="B31:G31"/>
    <mergeCell ref="H31:J31"/>
    <mergeCell ref="K31:M31"/>
    <mergeCell ref="N31:P31"/>
    <mergeCell ref="Q19:R19"/>
    <mergeCell ref="B22:J22"/>
    <mergeCell ref="Q22:R22"/>
    <mergeCell ref="K22:M22"/>
    <mergeCell ref="V64:W64"/>
    <mergeCell ref="H56:J56"/>
    <mergeCell ref="K56:M56"/>
    <mergeCell ref="N56:P56"/>
    <mergeCell ref="Q56:S56"/>
    <mergeCell ref="B55:G55"/>
    <mergeCell ref="H55:J55"/>
    <mergeCell ref="K55:M55"/>
    <mergeCell ref="N55:P55"/>
    <mergeCell ref="Q55:S55"/>
    <mergeCell ref="T55:U55"/>
    <mergeCell ref="V55:W55"/>
    <mergeCell ref="T43:U43"/>
    <mergeCell ref="V43:W43"/>
    <mergeCell ref="B44:G44"/>
    <mergeCell ref="H44:J44"/>
    <mergeCell ref="B121:H122"/>
    <mergeCell ref="J121:Q122"/>
    <mergeCell ref="S121:Y122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Y95:Z95"/>
    <mergeCell ref="B96:G96"/>
    <mergeCell ref="H96:P96"/>
    <mergeCell ref="Q96:X96"/>
    <mergeCell ref="Y96:Z96"/>
    <mergeCell ref="J111:Q120"/>
    <mergeCell ref="B97:G97"/>
    <mergeCell ref="H97:P97"/>
    <mergeCell ref="Q97:X97"/>
    <mergeCell ref="Y97:Z97"/>
    <mergeCell ref="B71:L71"/>
    <mergeCell ref="M71:X71"/>
    <mergeCell ref="Y71:Z71"/>
    <mergeCell ref="B73:L73"/>
    <mergeCell ref="M73:X73"/>
    <mergeCell ref="Y73:Z73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1:J61"/>
    <mergeCell ref="K61:M61"/>
    <mergeCell ref="N61:P61"/>
    <mergeCell ref="B66:G66"/>
    <mergeCell ref="B64:G64"/>
    <mergeCell ref="B65:G65"/>
    <mergeCell ref="Q61:S61"/>
    <mergeCell ref="T61:U61"/>
    <mergeCell ref="H64:J64"/>
    <mergeCell ref="K64:M64"/>
    <mergeCell ref="N64:P64"/>
    <mergeCell ref="Q64:S64"/>
    <mergeCell ref="T64:U64"/>
    <mergeCell ref="T56:U56"/>
    <mergeCell ref="Q60:S60"/>
    <mergeCell ref="T60:U60"/>
    <mergeCell ref="H65:J65"/>
    <mergeCell ref="K65:M65"/>
    <mergeCell ref="N65:P65"/>
    <mergeCell ref="Q65:S65"/>
    <mergeCell ref="T65:U65"/>
    <mergeCell ref="B63:G63"/>
    <mergeCell ref="B62:G62"/>
    <mergeCell ref="K44:M44"/>
    <mergeCell ref="N44:P44"/>
    <mergeCell ref="Q44:S44"/>
    <mergeCell ref="T44:U44"/>
    <mergeCell ref="V44:W44"/>
    <mergeCell ref="B45:G45"/>
    <mergeCell ref="H45:J45"/>
    <mergeCell ref="K45:M45"/>
    <mergeCell ref="N45:P45"/>
    <mergeCell ref="Q45:S45"/>
    <mergeCell ref="T45:U45"/>
    <mergeCell ref="V45:W45"/>
    <mergeCell ref="N22:P22"/>
    <mergeCell ref="B34:G34"/>
    <mergeCell ref="H34:J34"/>
    <mergeCell ref="K34:M34"/>
    <mergeCell ref="K15:M15"/>
    <mergeCell ref="B20:J20"/>
    <mergeCell ref="K20:M20"/>
    <mergeCell ref="N20:P20"/>
    <mergeCell ref="Q20:R20"/>
    <mergeCell ref="N15:P15"/>
    <mergeCell ref="Q15:R15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N14:P14"/>
    <mergeCell ref="Q14:R14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B19:J19"/>
    <mergeCell ref="K19:M19"/>
    <mergeCell ref="N19:P19"/>
    <mergeCell ref="B18:J18"/>
    <mergeCell ref="K18:M18"/>
    <mergeCell ref="N18:P18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V12:X25"/>
    <mergeCell ref="Y12:Z25"/>
    <mergeCell ref="Y26:Z26"/>
    <mergeCell ref="V26:X26"/>
    <mergeCell ref="S26:U26"/>
    <mergeCell ref="A26:P26"/>
    <mergeCell ref="B25:J25"/>
    <mergeCell ref="B24:J24"/>
    <mergeCell ref="B23:J23"/>
    <mergeCell ref="K25:M25"/>
    <mergeCell ref="K24:M24"/>
    <mergeCell ref="K23:M23"/>
    <mergeCell ref="N25:P25"/>
    <mergeCell ref="N24:P24"/>
    <mergeCell ref="N23:P23"/>
    <mergeCell ref="B13:J13"/>
    <mergeCell ref="K13:M13"/>
    <mergeCell ref="N13:P13"/>
    <mergeCell ref="N12:P12"/>
    <mergeCell ref="Q12:R12"/>
    <mergeCell ref="Q13:R13"/>
    <mergeCell ref="B14:J14"/>
    <mergeCell ref="S12:U25"/>
    <mergeCell ref="K12:M12"/>
    <mergeCell ref="A33:A36"/>
    <mergeCell ref="B12:J12"/>
    <mergeCell ref="A66:A67"/>
    <mergeCell ref="Q26:R26"/>
    <mergeCell ref="Q25:R25"/>
    <mergeCell ref="Q24:R24"/>
    <mergeCell ref="Q23:R23"/>
    <mergeCell ref="B61:G61"/>
    <mergeCell ref="B60:G60"/>
    <mergeCell ref="B43:G43"/>
    <mergeCell ref="H43:J43"/>
    <mergeCell ref="K43:M43"/>
    <mergeCell ref="N43:P43"/>
    <mergeCell ref="Q43:S43"/>
    <mergeCell ref="B58:G58"/>
    <mergeCell ref="B59:G59"/>
    <mergeCell ref="B53:G53"/>
    <mergeCell ref="H53:J53"/>
    <mergeCell ref="K53:M53"/>
    <mergeCell ref="N53:P53"/>
    <mergeCell ref="Q53:S53"/>
    <mergeCell ref="B56:G56"/>
    <mergeCell ref="B15:J15"/>
    <mergeCell ref="K14:M14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  <rowBreaks count="4" manualBreakCount="4">
    <brk id="26" max="16383" man="1"/>
    <brk id="68" max="16383" man="1"/>
    <brk id="89" max="16383" man="1"/>
    <brk id="1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Z155"/>
  <sheetViews>
    <sheetView view="pageBreakPreview" zoomScaleSheetLayoutView="100" workbookViewId="0" topLeftCell="A53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3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/>
      <c r="O12" s="365"/>
      <c r="P12" s="365"/>
      <c r="Q12" s="366">
        <f>V31/T31*100</f>
        <v>0</v>
      </c>
      <c r="R12" s="366"/>
      <c r="S12" s="382">
        <v>1281300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373" t="s">
        <v>91</v>
      </c>
      <c r="O13" s="373"/>
      <c r="P13" s="373"/>
      <c r="Q13" s="373" t="s">
        <v>91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>
        <v>7</v>
      </c>
      <c r="L14" s="376"/>
      <c r="M14" s="376"/>
      <c r="N14" s="377">
        <f>Q38</f>
        <v>0</v>
      </c>
      <c r="O14" s="377"/>
      <c r="P14" s="377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377" t="s">
        <v>91</v>
      </c>
      <c r="O15" s="377"/>
      <c r="P15" s="377"/>
      <c r="Q15" s="373" t="s">
        <v>91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>
        <v>700</v>
      </c>
      <c r="L16" s="368"/>
      <c r="M16" s="369"/>
      <c r="N16" s="370">
        <f>Q43</f>
        <v>0</v>
      </c>
      <c r="O16" s="371"/>
      <c r="P16" s="372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3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>
        <v>400</v>
      </c>
      <c r="L17" s="597"/>
      <c r="M17" s="598"/>
      <c r="N17" s="378"/>
      <c r="O17" s="266"/>
      <c r="P17" s="267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400</v>
      </c>
      <c r="L18" s="368"/>
      <c r="M18" s="369"/>
      <c r="N18" s="370">
        <f>Q49</f>
        <v>0</v>
      </c>
      <c r="O18" s="371"/>
      <c r="P18" s="372"/>
      <c r="Q18" s="373">
        <f>V45/T45*100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5</v>
      </c>
      <c r="L19" s="368"/>
      <c r="M19" s="369"/>
      <c r="N19" s="370">
        <f>Q51</f>
        <v>0</v>
      </c>
      <c r="O19" s="371"/>
      <c r="P19" s="372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400</v>
      </c>
      <c r="L20" s="368"/>
      <c r="M20" s="369"/>
      <c r="N20" s="370">
        <f>Q54</f>
        <v>0</v>
      </c>
      <c r="O20" s="371"/>
      <c r="P20" s="372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>
        <v>80</v>
      </c>
      <c r="L21" s="368"/>
      <c r="M21" s="369"/>
      <c r="N21" s="370">
        <f>Q56</f>
        <v>0</v>
      </c>
      <c r="O21" s="371"/>
      <c r="P21" s="372"/>
      <c r="Q21" s="373">
        <f>V55/T55*100</f>
        <v>0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 t="s">
        <v>91</v>
      </c>
      <c r="L22" s="404"/>
      <c r="M22" s="404"/>
      <c r="N22" s="377" t="s">
        <v>91</v>
      </c>
      <c r="O22" s="377"/>
      <c r="P22" s="377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s="8" customFormat="1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>
        <v>75</v>
      </c>
      <c r="L23" s="260"/>
      <c r="M23" s="261"/>
      <c r="N23" s="265"/>
      <c r="O23" s="266"/>
      <c r="P23" s="267"/>
      <c r="Q23" s="250">
        <f>V59/T59*100</f>
        <v>0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>
        <v>75</v>
      </c>
      <c r="L24" s="593"/>
      <c r="M24" s="594"/>
      <c r="N24" s="595">
        <f>Q63</f>
        <v>0</v>
      </c>
      <c r="O24" s="371"/>
      <c r="P24" s="372"/>
      <c r="Q24" s="464">
        <f>V60/T60*100</f>
        <v>0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>
        <v>1</v>
      </c>
      <c r="L25" s="593"/>
      <c r="M25" s="594"/>
      <c r="N25" s="595">
        <f>Q66</f>
        <v>0</v>
      </c>
      <c r="O25" s="371"/>
      <c r="P25" s="372"/>
      <c r="Q25" s="464">
        <f>V65/T65*100</f>
        <v>0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1281300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24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217" t="s">
        <v>91</v>
      </c>
      <c r="I31" s="217"/>
      <c r="J31" s="217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v>30</v>
      </c>
      <c r="U31" s="194"/>
      <c r="V31" s="195">
        <f>SUM(V37,V42)</f>
        <v>0</v>
      </c>
      <c r="W31" s="196"/>
      <c r="X31" s="94"/>
      <c r="Y31" s="94"/>
      <c r="Z31" s="579"/>
    </row>
    <row r="32" spans="1:26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199" t="s">
        <v>91</v>
      </c>
      <c r="I32" s="199"/>
      <c r="J32" s="199"/>
      <c r="K32" s="375"/>
      <c r="L32" s="375"/>
      <c r="M32" s="375"/>
      <c r="N32" s="375"/>
      <c r="O32" s="375"/>
      <c r="P32" s="375"/>
      <c r="Q32" s="375"/>
      <c r="R32" s="375"/>
      <c r="S32" s="375"/>
      <c r="T32" s="72" t="s">
        <v>91</v>
      </c>
      <c r="U32" s="72"/>
      <c r="V32" s="73" t="s">
        <v>91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74" t="s">
        <v>91</v>
      </c>
      <c r="I33" s="674"/>
      <c r="J33" s="674"/>
      <c r="K33" s="642"/>
      <c r="L33" s="642"/>
      <c r="M33" s="642"/>
      <c r="N33" s="642"/>
      <c r="O33" s="642"/>
      <c r="P33" s="642"/>
      <c r="Q33" s="642"/>
      <c r="R33" s="642"/>
      <c r="S33" s="565"/>
      <c r="T33" s="649" t="s">
        <v>91</v>
      </c>
      <c r="U33" s="649"/>
      <c r="V33" s="604" t="s">
        <v>91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668" t="s">
        <v>91</v>
      </c>
      <c r="I34" s="669"/>
      <c r="J34" s="670"/>
      <c r="K34" s="565"/>
      <c r="L34" s="566"/>
      <c r="M34" s="567"/>
      <c r="N34" s="565"/>
      <c r="O34" s="566"/>
      <c r="P34" s="567"/>
      <c r="Q34" s="565"/>
      <c r="R34" s="566"/>
      <c r="S34" s="566"/>
      <c r="T34" s="649" t="s">
        <v>91</v>
      </c>
      <c r="U34" s="649"/>
      <c r="V34" s="604" t="s">
        <v>91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74" t="s">
        <v>91</v>
      </c>
      <c r="I35" s="674"/>
      <c r="J35" s="674"/>
      <c r="K35" s="642"/>
      <c r="L35" s="642"/>
      <c r="M35" s="642"/>
      <c r="N35" s="642"/>
      <c r="O35" s="642"/>
      <c r="P35" s="642"/>
      <c r="Q35" s="642"/>
      <c r="R35" s="642"/>
      <c r="S35" s="565"/>
      <c r="T35" s="649" t="s">
        <v>91</v>
      </c>
      <c r="U35" s="649"/>
      <c r="V35" s="604" t="s">
        <v>91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668" t="s">
        <v>91</v>
      </c>
      <c r="I36" s="669"/>
      <c r="J36" s="670"/>
      <c r="K36" s="565"/>
      <c r="L36" s="566"/>
      <c r="M36" s="567"/>
      <c r="N36" s="565"/>
      <c r="O36" s="566"/>
      <c r="P36" s="567"/>
      <c r="Q36" s="565"/>
      <c r="R36" s="566"/>
      <c r="S36" s="568"/>
      <c r="T36" s="601" t="s">
        <v>91</v>
      </c>
      <c r="U36" s="602"/>
      <c r="V36" s="603" t="s">
        <v>91</v>
      </c>
      <c r="W36" s="604"/>
      <c r="X36" s="582"/>
      <c r="Y36" s="582"/>
      <c r="Z36" s="583"/>
    </row>
    <row r="37" spans="1:26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200">
        <v>7</v>
      </c>
      <c r="I37" s="201"/>
      <c r="J37" s="2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20</v>
      </c>
      <c r="U37" s="124"/>
      <c r="V37" s="599">
        <f>SUM(V38:W39)</f>
        <v>0</v>
      </c>
      <c r="W37" s="600"/>
      <c r="X37" s="582"/>
      <c r="Y37" s="582"/>
      <c r="Z37" s="583"/>
    </row>
    <row r="38" spans="1:26" ht="48" customHeight="1">
      <c r="A38" s="553"/>
      <c r="B38" s="559" t="s">
        <v>85</v>
      </c>
      <c r="C38" s="560"/>
      <c r="D38" s="560"/>
      <c r="E38" s="560"/>
      <c r="F38" s="560"/>
      <c r="G38" s="561"/>
      <c r="H38" s="668">
        <v>7</v>
      </c>
      <c r="I38" s="669"/>
      <c r="J38" s="670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1</v>
      </c>
      <c r="U38" s="602"/>
      <c r="V38" s="603">
        <f aca="true" t="shared" si="0" ref="V38:V49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668">
        <v>80</v>
      </c>
      <c r="I39" s="669"/>
      <c r="J39" s="670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1</v>
      </c>
      <c r="U39" s="602"/>
      <c r="V39" s="603">
        <f t="shared" si="0"/>
        <v>0</v>
      </c>
      <c r="W39" s="604"/>
      <c r="X39" s="582"/>
      <c r="Y39" s="582"/>
      <c r="Z39" s="583"/>
    </row>
    <row r="40" spans="1:26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200" t="s">
        <v>91</v>
      </c>
      <c r="I40" s="201"/>
      <c r="J40" s="202"/>
      <c r="K40" s="348"/>
      <c r="L40" s="349"/>
      <c r="M40" s="350"/>
      <c r="N40" s="348"/>
      <c r="O40" s="349"/>
      <c r="P40" s="350"/>
      <c r="Q40" s="348"/>
      <c r="R40" s="349"/>
      <c r="S40" s="433"/>
      <c r="T40" s="123" t="s">
        <v>91</v>
      </c>
      <c r="U40" s="124"/>
      <c r="V40" s="599" t="s">
        <v>91</v>
      </c>
      <c r="W40" s="600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668" t="s">
        <v>91</v>
      </c>
      <c r="I41" s="669"/>
      <c r="J41" s="670"/>
      <c r="K41" s="565"/>
      <c r="L41" s="566"/>
      <c r="M41" s="567"/>
      <c r="N41" s="565"/>
      <c r="O41" s="566"/>
      <c r="P41" s="567"/>
      <c r="Q41" s="565"/>
      <c r="R41" s="566"/>
      <c r="S41" s="568"/>
      <c r="T41" s="601" t="s">
        <v>91</v>
      </c>
      <c r="U41" s="602"/>
      <c r="V41" s="603" t="s">
        <v>91</v>
      </c>
      <c r="W41" s="604"/>
      <c r="X41" s="582"/>
      <c r="Y41" s="582"/>
      <c r="Z41" s="583"/>
    </row>
    <row r="42" spans="1:26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200">
        <v>700</v>
      </c>
      <c r="I42" s="201"/>
      <c r="J42" s="2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10</v>
      </c>
      <c r="U42" s="124"/>
      <c r="V42" s="599">
        <f>SUM(V43)</f>
        <v>0</v>
      </c>
      <c r="W42" s="600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668">
        <v>700</v>
      </c>
      <c r="I43" s="669"/>
      <c r="J43" s="670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10</v>
      </c>
      <c r="U43" s="602"/>
      <c r="V43" s="603">
        <f t="shared" si="0"/>
        <v>0</v>
      </c>
      <c r="W43" s="604"/>
      <c r="X43" s="582"/>
      <c r="Y43" s="582"/>
      <c r="Z43" s="583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596">
        <v>400</v>
      </c>
      <c r="I44" s="597"/>
      <c r="J44" s="598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50</v>
      </c>
      <c r="U44" s="227"/>
      <c r="V44" s="606">
        <f>SUM(V45,V50,V53,V55)</f>
        <v>0</v>
      </c>
      <c r="W44" s="607"/>
      <c r="X44" s="582"/>
      <c r="Y44" s="582"/>
      <c r="Z44" s="583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200">
        <v>400</v>
      </c>
      <c r="I45" s="201"/>
      <c r="J45" s="2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35</v>
      </c>
      <c r="U45" s="124"/>
      <c r="V45" s="599">
        <f>SUM(V46:W49)</f>
        <v>0</v>
      </c>
      <c r="W45" s="600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668">
        <v>400</v>
      </c>
      <c r="I46" s="669"/>
      <c r="J46" s="670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15</v>
      </c>
      <c r="U46" s="602"/>
      <c r="V46" s="603">
        <f t="shared" si="0"/>
        <v>0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668">
        <v>400</v>
      </c>
      <c r="I47" s="669"/>
      <c r="J47" s="670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5</v>
      </c>
      <c r="U47" s="602"/>
      <c r="V47" s="603">
        <f t="shared" si="0"/>
        <v>0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668">
        <v>400</v>
      </c>
      <c r="I48" s="669"/>
      <c r="J48" s="670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3">
        <f t="shared" si="0"/>
        <v>0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668">
        <v>400</v>
      </c>
      <c r="I49" s="669"/>
      <c r="J49" s="670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5</v>
      </c>
      <c r="U49" s="602"/>
      <c r="V49" s="603">
        <f t="shared" si="0"/>
        <v>0</v>
      </c>
      <c r="W49" s="604"/>
      <c r="X49" s="582"/>
      <c r="Y49" s="582"/>
      <c r="Z49" s="583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200">
        <v>5</v>
      </c>
      <c r="I50" s="201"/>
      <c r="J50" s="2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5</v>
      </c>
      <c r="U50" s="124"/>
      <c r="V50" s="599">
        <f>SUM(V51:W52)</f>
        <v>0</v>
      </c>
      <c r="W50" s="600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668">
        <v>5</v>
      </c>
      <c r="I51" s="669"/>
      <c r="J51" s="670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3</v>
      </c>
      <c r="U51" s="602"/>
      <c r="V51" s="603">
        <f aca="true" t="shared" si="1" ref="V51:V67">(T51*((K51*0)+(N51*50)+(Q51*100)))/(H51*100)</f>
        <v>0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668">
        <v>80</v>
      </c>
      <c r="I52" s="669"/>
      <c r="J52" s="670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2</v>
      </c>
      <c r="U52" s="602"/>
      <c r="V52" s="603">
        <f t="shared" si="1"/>
        <v>0</v>
      </c>
      <c r="W52" s="604"/>
      <c r="X52" s="582"/>
      <c r="Y52" s="582"/>
      <c r="Z52" s="583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200">
        <v>400</v>
      </c>
      <c r="I53" s="201"/>
      <c r="J53" s="2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5</v>
      </c>
      <c r="U53" s="124"/>
      <c r="V53" s="599">
        <f>SUM(V54)</f>
        <v>0</v>
      </c>
      <c r="W53" s="600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668">
        <v>400</v>
      </c>
      <c r="I54" s="669"/>
      <c r="J54" s="670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5</v>
      </c>
      <c r="U54" s="602"/>
      <c r="V54" s="603">
        <f t="shared" si="1"/>
        <v>0</v>
      </c>
      <c r="W54" s="604"/>
      <c r="X54" s="582"/>
      <c r="Y54" s="582"/>
      <c r="Z54" s="583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200">
        <v>80</v>
      </c>
      <c r="I55" s="201"/>
      <c r="J55" s="202"/>
      <c r="K55" s="348"/>
      <c r="L55" s="349"/>
      <c r="M55" s="350"/>
      <c r="N55" s="348"/>
      <c r="O55" s="349"/>
      <c r="P55" s="350"/>
      <c r="Q55" s="348"/>
      <c r="R55" s="349"/>
      <c r="S55" s="433"/>
      <c r="T55" s="123">
        <v>5</v>
      </c>
      <c r="U55" s="124"/>
      <c r="V55" s="599">
        <f>SUM(V56)</f>
        <v>0</v>
      </c>
      <c r="W55" s="600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668">
        <v>80</v>
      </c>
      <c r="I56" s="669"/>
      <c r="J56" s="670"/>
      <c r="K56" s="565"/>
      <c r="L56" s="566"/>
      <c r="M56" s="567"/>
      <c r="N56" s="565"/>
      <c r="O56" s="566"/>
      <c r="P56" s="567"/>
      <c r="Q56" s="565"/>
      <c r="R56" s="566"/>
      <c r="S56" s="568"/>
      <c r="T56" s="601">
        <v>5</v>
      </c>
      <c r="U56" s="602"/>
      <c r="V56" s="603">
        <f t="shared" si="1"/>
        <v>0</v>
      </c>
      <c r="W56" s="604"/>
      <c r="X56" s="582"/>
      <c r="Y56" s="582"/>
      <c r="Z56" s="583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200" t="s">
        <v>91</v>
      </c>
      <c r="I57" s="201"/>
      <c r="J57" s="202"/>
      <c r="K57" s="348"/>
      <c r="L57" s="349"/>
      <c r="M57" s="350"/>
      <c r="N57" s="348"/>
      <c r="O57" s="349"/>
      <c r="P57" s="350"/>
      <c r="Q57" s="348"/>
      <c r="R57" s="349"/>
      <c r="S57" s="433"/>
      <c r="T57" s="123" t="s">
        <v>91</v>
      </c>
      <c r="U57" s="124"/>
      <c r="V57" s="599" t="s">
        <v>91</v>
      </c>
      <c r="W57" s="600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75" t="s">
        <v>91</v>
      </c>
      <c r="I58" s="675"/>
      <c r="J58" s="675"/>
      <c r="K58" s="642"/>
      <c r="L58" s="642"/>
      <c r="M58" s="642"/>
      <c r="N58" s="642"/>
      <c r="O58" s="642"/>
      <c r="P58" s="642"/>
      <c r="Q58" s="642"/>
      <c r="R58" s="642"/>
      <c r="S58" s="653"/>
      <c r="T58" s="602" t="s">
        <v>91</v>
      </c>
      <c r="U58" s="654"/>
      <c r="V58" s="603" t="s">
        <v>91</v>
      </c>
      <c r="W58" s="604"/>
      <c r="X58" s="582"/>
      <c r="Y58" s="582"/>
      <c r="Z58" s="583"/>
    </row>
    <row r="59" spans="1:26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676">
        <v>75</v>
      </c>
      <c r="I59" s="260"/>
      <c r="J59" s="677"/>
      <c r="K59" s="428"/>
      <c r="L59" s="429"/>
      <c r="M59" s="430"/>
      <c r="N59" s="428"/>
      <c r="O59" s="429"/>
      <c r="P59" s="430"/>
      <c r="Q59" s="428"/>
      <c r="R59" s="429"/>
      <c r="S59" s="655"/>
      <c r="T59" s="272">
        <v>20</v>
      </c>
      <c r="U59" s="273"/>
      <c r="V59" s="606">
        <f>SUM(V60,V65)</f>
        <v>0</v>
      </c>
      <c r="W59" s="607"/>
      <c r="X59" s="582"/>
      <c r="Y59" s="582"/>
      <c r="Z59" s="583"/>
    </row>
    <row r="60" spans="1:26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678">
        <v>75</v>
      </c>
      <c r="I60" s="678"/>
      <c r="J60" s="679"/>
      <c r="K60" s="348"/>
      <c r="L60" s="349"/>
      <c r="M60" s="350"/>
      <c r="N60" s="348"/>
      <c r="O60" s="349"/>
      <c r="P60" s="350"/>
      <c r="Q60" s="348"/>
      <c r="R60" s="349"/>
      <c r="S60" s="656"/>
      <c r="T60" s="279">
        <v>15</v>
      </c>
      <c r="U60" s="280"/>
      <c r="V60" s="599">
        <f>SUM(V61:W64)</f>
        <v>0</v>
      </c>
      <c r="W60" s="600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72">
        <v>75</v>
      </c>
      <c r="I61" s="672"/>
      <c r="J61" s="673"/>
      <c r="K61" s="565"/>
      <c r="L61" s="566"/>
      <c r="M61" s="567"/>
      <c r="N61" s="565"/>
      <c r="O61" s="566"/>
      <c r="P61" s="567"/>
      <c r="Q61" s="611"/>
      <c r="R61" s="612"/>
      <c r="S61" s="612"/>
      <c r="T61" s="613">
        <v>5</v>
      </c>
      <c r="U61" s="614"/>
      <c r="V61" s="603">
        <f t="shared" si="1"/>
        <v>0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71">
        <v>75</v>
      </c>
      <c r="I62" s="672"/>
      <c r="J62" s="673"/>
      <c r="K62" s="565"/>
      <c r="L62" s="566"/>
      <c r="M62" s="567"/>
      <c r="N62" s="565"/>
      <c r="O62" s="566"/>
      <c r="P62" s="566"/>
      <c r="Q62" s="618"/>
      <c r="R62" s="619"/>
      <c r="S62" s="620"/>
      <c r="T62" s="621">
        <v>3</v>
      </c>
      <c r="U62" s="622"/>
      <c r="V62" s="603">
        <f t="shared" si="1"/>
        <v>0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71">
        <v>75</v>
      </c>
      <c r="I63" s="672"/>
      <c r="J63" s="673"/>
      <c r="K63" s="623"/>
      <c r="L63" s="624"/>
      <c r="M63" s="625"/>
      <c r="N63" s="623"/>
      <c r="O63" s="624"/>
      <c r="P63" s="625"/>
      <c r="Q63" s="626"/>
      <c r="R63" s="627"/>
      <c r="S63" s="628"/>
      <c r="T63" s="629">
        <v>5</v>
      </c>
      <c r="U63" s="630"/>
      <c r="V63" s="603">
        <f t="shared" si="1"/>
        <v>0</v>
      </c>
      <c r="W63" s="604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72">
        <v>75</v>
      </c>
      <c r="I64" s="672"/>
      <c r="J64" s="673"/>
      <c r="K64" s="565"/>
      <c r="L64" s="566"/>
      <c r="M64" s="567"/>
      <c r="N64" s="565"/>
      <c r="O64" s="566"/>
      <c r="P64" s="567"/>
      <c r="Q64" s="631"/>
      <c r="R64" s="619"/>
      <c r="S64" s="620"/>
      <c r="T64" s="632">
        <v>2</v>
      </c>
      <c r="U64" s="622"/>
      <c r="V64" s="603">
        <f t="shared" si="1"/>
        <v>0</v>
      </c>
      <c r="W64" s="604"/>
      <c r="X64" s="582"/>
      <c r="Y64" s="582"/>
      <c r="Z64" s="583"/>
    </row>
    <row r="65" spans="1:26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80">
        <v>1</v>
      </c>
      <c r="I65" s="680"/>
      <c r="J65" s="681"/>
      <c r="K65" s="635"/>
      <c r="L65" s="636"/>
      <c r="M65" s="637"/>
      <c r="N65" s="635"/>
      <c r="O65" s="636"/>
      <c r="P65" s="637"/>
      <c r="Q65" s="657"/>
      <c r="R65" s="658"/>
      <c r="S65" s="659"/>
      <c r="T65" s="660">
        <v>5</v>
      </c>
      <c r="U65" s="661"/>
      <c r="V65" s="599">
        <f>SUM(V66:W67)</f>
        <v>0</v>
      </c>
      <c r="W65" s="600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57">
        <v>1</v>
      </c>
      <c r="I66" s="257"/>
      <c r="J66" s="682"/>
      <c r="K66" s="306"/>
      <c r="L66" s="307"/>
      <c r="M66" s="308"/>
      <c r="N66" s="306"/>
      <c r="O66" s="307"/>
      <c r="P66" s="308"/>
      <c r="Q66" s="306"/>
      <c r="R66" s="307"/>
      <c r="S66" s="309"/>
      <c r="T66" s="310">
        <v>3</v>
      </c>
      <c r="U66" s="311"/>
      <c r="V66" s="603">
        <f t="shared" si="1"/>
        <v>0</v>
      </c>
      <c r="W66" s="604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683">
        <v>80</v>
      </c>
      <c r="I67" s="257"/>
      <c r="J67" s="682"/>
      <c r="K67" s="82"/>
      <c r="L67" s="83"/>
      <c r="M67" s="84"/>
      <c r="N67" s="82"/>
      <c r="O67" s="83"/>
      <c r="P67" s="84"/>
      <c r="Q67" s="82"/>
      <c r="R67" s="83"/>
      <c r="S67" s="315"/>
      <c r="T67" s="316">
        <v>2</v>
      </c>
      <c r="U67" s="317"/>
      <c r="V67" s="603">
        <f t="shared" si="1"/>
        <v>0</v>
      </c>
      <c r="W67" s="604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SUM(T59,T44,T31)</f>
        <v>100</v>
      </c>
      <c r="U68" s="243"/>
      <c r="V68" s="244">
        <f>SUM(V31,V44,V59)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4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18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18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18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18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18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18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"/>
  </protectedRanges>
  <mergeCells count="467">
    <mergeCell ref="S134:Y135"/>
    <mergeCell ref="B111:H120"/>
    <mergeCell ref="J111:Q120"/>
    <mergeCell ref="A61:A64"/>
    <mergeCell ref="A66:A67"/>
    <mergeCell ref="A51:A52"/>
    <mergeCell ref="A46:A49"/>
    <mergeCell ref="A38:A39"/>
    <mergeCell ref="A33:A36"/>
    <mergeCell ref="H99:P99"/>
    <mergeCell ref="Q99:X99"/>
    <mergeCell ref="Y99:Z99"/>
    <mergeCell ref="B103:Y107"/>
    <mergeCell ref="B88:L88"/>
    <mergeCell ref="M88:X88"/>
    <mergeCell ref="B89:L89"/>
    <mergeCell ref="M89:X89"/>
    <mergeCell ref="Y85:Z85"/>
    <mergeCell ref="Y86:Z86"/>
    <mergeCell ref="A84:Z84"/>
    <mergeCell ref="B85:L85"/>
    <mergeCell ref="H67:J67"/>
    <mergeCell ref="K67:M67"/>
    <mergeCell ref="N67:P6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X68:Z68"/>
    <mergeCell ref="A69:Z69"/>
    <mergeCell ref="A72:Z72"/>
    <mergeCell ref="B74:L74"/>
    <mergeCell ref="M74:X74"/>
    <mergeCell ref="Y74:Z74"/>
    <mergeCell ref="Y95:Z95"/>
    <mergeCell ref="B96:G96"/>
    <mergeCell ref="H96:P96"/>
    <mergeCell ref="Q96:X96"/>
    <mergeCell ref="Y96:Z96"/>
    <mergeCell ref="Y87:Z87"/>
    <mergeCell ref="Y88:Z88"/>
    <mergeCell ref="Y89:Z89"/>
    <mergeCell ref="B87:L87"/>
    <mergeCell ref="M87:X87"/>
    <mergeCell ref="Q67:S67"/>
    <mergeCell ref="T67:U67"/>
    <mergeCell ref="V67:W67"/>
    <mergeCell ref="A68:S68"/>
    <mergeCell ref="T68:U68"/>
    <mergeCell ref="V68:W68"/>
    <mergeCell ref="B67:G67"/>
    <mergeCell ref="H65:J65"/>
    <mergeCell ref="K65:M65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B66:G66"/>
    <mergeCell ref="M85:X85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B77:L77"/>
    <mergeCell ref="Y77:Z77"/>
    <mergeCell ref="B71:L71"/>
    <mergeCell ref="M71:X71"/>
    <mergeCell ref="Y71:Z71"/>
    <mergeCell ref="B73:L73"/>
    <mergeCell ref="M73:X73"/>
    <mergeCell ref="Y73:Z73"/>
    <mergeCell ref="A78:Z78"/>
    <mergeCell ref="B75:L75"/>
    <mergeCell ref="M75:X75"/>
    <mergeCell ref="Y75:Z75"/>
    <mergeCell ref="B76:L76"/>
    <mergeCell ref="M76:X76"/>
    <mergeCell ref="Y76:Z76"/>
    <mergeCell ref="M77:X77"/>
    <mergeCell ref="V60:W60"/>
    <mergeCell ref="H61:J61"/>
    <mergeCell ref="K61:M61"/>
    <mergeCell ref="N61:P61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B34:G34"/>
    <mergeCell ref="H34:J34"/>
    <mergeCell ref="K34:M34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B22:J22"/>
    <mergeCell ref="Q22:R22"/>
    <mergeCell ref="K22:M22"/>
    <mergeCell ref="N22:P22"/>
    <mergeCell ref="N15:P15"/>
    <mergeCell ref="Q15:R15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V30:W30"/>
    <mergeCell ref="B31:G31"/>
    <mergeCell ref="H31:J31"/>
    <mergeCell ref="K31:M31"/>
    <mergeCell ref="N31:P31"/>
    <mergeCell ref="S111:Y120"/>
    <mergeCell ref="B121:H122"/>
    <mergeCell ref="J121:Q122"/>
    <mergeCell ref="S121:Y122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B97:G97"/>
    <mergeCell ref="H97:P97"/>
    <mergeCell ref="Q97:X97"/>
    <mergeCell ref="Y97:Z97"/>
    <mergeCell ref="B98:G98"/>
    <mergeCell ref="H98:P98"/>
    <mergeCell ref="Q98:X98"/>
    <mergeCell ref="Y98:Z98"/>
    <mergeCell ref="B99:G99"/>
    <mergeCell ref="B64:G64"/>
    <mergeCell ref="B65:G65"/>
    <mergeCell ref="Q61:S61"/>
    <mergeCell ref="T61:U61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4:J64"/>
    <mergeCell ref="K64:M64"/>
    <mergeCell ref="N64:P64"/>
    <mergeCell ref="Q64:S64"/>
    <mergeCell ref="T64:U64"/>
    <mergeCell ref="V64:W64"/>
    <mergeCell ref="B58:G58"/>
    <mergeCell ref="B59:G59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Q14:R14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23:P2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Q26:R26"/>
    <mergeCell ref="Q25:R25"/>
    <mergeCell ref="Q24:R24"/>
    <mergeCell ref="Q23:R23"/>
    <mergeCell ref="B61:G61"/>
    <mergeCell ref="B60:G60"/>
    <mergeCell ref="X31:Z67"/>
    <mergeCell ref="S12:U25"/>
    <mergeCell ref="V12:X25"/>
    <mergeCell ref="Y12:Z25"/>
    <mergeCell ref="Y26:Z26"/>
    <mergeCell ref="V26:X26"/>
    <mergeCell ref="S26:U26"/>
    <mergeCell ref="A26:P26"/>
    <mergeCell ref="B63:G63"/>
    <mergeCell ref="B62:G62"/>
    <mergeCell ref="B25:J25"/>
    <mergeCell ref="B24:J24"/>
    <mergeCell ref="B23:J23"/>
    <mergeCell ref="K25:M25"/>
    <mergeCell ref="K24:M24"/>
    <mergeCell ref="K23:M23"/>
    <mergeCell ref="N25:P25"/>
    <mergeCell ref="N24:P24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  <rowBreaks count="5" manualBreakCount="5">
    <brk id="26" max="16383" man="1"/>
    <brk id="68" max="16383" man="1"/>
    <brk id="89" max="16383" man="1"/>
    <brk id="107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Z155"/>
  <sheetViews>
    <sheetView view="pageBreakPreview" zoomScaleSheetLayoutView="100" workbookViewId="0" topLeftCell="A55">
      <selection activeCell="AA10" sqref="AA10"/>
    </sheetView>
  </sheetViews>
  <sheetFormatPr defaultColWidth="8.7109375" defaultRowHeight="15"/>
  <cols>
    <col min="1" max="1" width="8.7109375" style="7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16384" width="8.7109375" style="5" customWidth="1"/>
  </cols>
  <sheetData>
    <row r="1" spans="1:26" ht="21" customHeight="1">
      <c r="A1" s="95" t="s">
        <v>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6"/>
      <c r="B2" s="6"/>
      <c r="C2" s="6"/>
      <c r="D2" s="6"/>
      <c r="E2" s="6"/>
      <c r="F2" s="6"/>
      <c r="G2" s="6"/>
      <c r="H2" s="6"/>
      <c r="I2" s="6"/>
      <c r="J2" s="96" t="s">
        <v>113</v>
      </c>
      <c r="K2" s="96"/>
      <c r="L2" s="96"/>
      <c r="M2" s="96"/>
      <c r="N2" s="96"/>
      <c r="O2" s="96"/>
      <c r="P2" s="96"/>
      <c r="Q2" s="9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95" t="s">
        <v>101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15" customHeight="1"/>
    <row r="6" ht="21" customHeight="1">
      <c r="A6" s="8" t="s">
        <v>1</v>
      </c>
    </row>
    <row r="7" spans="1:16" ht="21" customHeight="1">
      <c r="A7" s="9" t="s">
        <v>72</v>
      </c>
      <c r="L7" s="10"/>
      <c r="M7" s="97"/>
      <c r="N7" s="98"/>
      <c r="O7" s="98"/>
      <c r="P7" s="99"/>
    </row>
    <row r="8" spans="1:10" ht="21" customHeight="1">
      <c r="A8" s="9" t="s">
        <v>16</v>
      </c>
      <c r="G8" s="10"/>
      <c r="H8" s="97"/>
      <c r="I8" s="98"/>
      <c r="J8" s="99"/>
    </row>
    <row r="9" ht="9" customHeight="1"/>
    <row r="10" spans="1:26" s="8" customFormat="1" ht="30" customHeight="1">
      <c r="A10" s="100" t="s">
        <v>6</v>
      </c>
      <c r="B10" s="100" t="s">
        <v>11</v>
      </c>
      <c r="C10" s="100"/>
      <c r="D10" s="100"/>
      <c r="E10" s="100"/>
      <c r="F10" s="100"/>
      <c r="G10" s="100"/>
      <c r="H10" s="100"/>
      <c r="I10" s="100"/>
      <c r="J10" s="100"/>
      <c r="K10" s="100" t="s">
        <v>12</v>
      </c>
      <c r="L10" s="100"/>
      <c r="M10" s="100"/>
      <c r="N10" s="100"/>
      <c r="O10" s="100"/>
      <c r="P10" s="100"/>
      <c r="Q10" s="100"/>
      <c r="R10" s="100"/>
      <c r="S10" s="100" t="s">
        <v>5</v>
      </c>
      <c r="T10" s="100"/>
      <c r="U10" s="100"/>
      <c r="V10" s="100"/>
      <c r="W10" s="100"/>
      <c r="X10" s="100"/>
      <c r="Y10" s="100"/>
      <c r="Z10" s="100"/>
    </row>
    <row r="11" spans="1:26" s="8" customFormat="1" ht="30" customHeight="1">
      <c r="A11" s="101"/>
      <c r="B11" s="100"/>
      <c r="C11" s="100"/>
      <c r="D11" s="100"/>
      <c r="E11" s="100"/>
      <c r="F11" s="100"/>
      <c r="G11" s="100"/>
      <c r="H11" s="100"/>
      <c r="I11" s="100"/>
      <c r="J11" s="100"/>
      <c r="K11" s="100" t="s">
        <v>2</v>
      </c>
      <c r="L11" s="100"/>
      <c r="M11" s="100"/>
      <c r="N11" s="100" t="s">
        <v>3</v>
      </c>
      <c r="O11" s="100"/>
      <c r="P11" s="100"/>
      <c r="Q11" s="100" t="s">
        <v>4</v>
      </c>
      <c r="R11" s="100"/>
      <c r="S11" s="100" t="s">
        <v>2</v>
      </c>
      <c r="T11" s="100"/>
      <c r="U11" s="100"/>
      <c r="V11" s="100" t="s">
        <v>3</v>
      </c>
      <c r="W11" s="100"/>
      <c r="X11" s="100"/>
      <c r="Y11" s="100" t="s">
        <v>4</v>
      </c>
      <c r="Z11" s="100"/>
    </row>
    <row r="12" spans="1:26" s="11" customFormat="1" ht="48" customHeight="1">
      <c r="A12" s="37">
        <v>1</v>
      </c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381" t="s">
        <v>91</v>
      </c>
      <c r="L12" s="381"/>
      <c r="M12" s="381"/>
      <c r="N12" s="365"/>
      <c r="O12" s="365"/>
      <c r="P12" s="365"/>
      <c r="Q12" s="366">
        <f>V31/T31*100</f>
        <v>0</v>
      </c>
      <c r="R12" s="366"/>
      <c r="S12" s="382">
        <v>472800</v>
      </c>
      <c r="T12" s="383"/>
      <c r="U12" s="384"/>
      <c r="V12" s="391"/>
      <c r="W12" s="392"/>
      <c r="X12" s="393"/>
      <c r="Y12" s="339">
        <f>V12/S12*100</f>
        <v>0</v>
      </c>
      <c r="Z12" s="340"/>
    </row>
    <row r="13" spans="1:26" ht="24" customHeight="1">
      <c r="A13" s="38">
        <v>1.1</v>
      </c>
      <c r="B13" s="111" t="s">
        <v>74</v>
      </c>
      <c r="C13" s="112"/>
      <c r="D13" s="112"/>
      <c r="E13" s="112"/>
      <c r="F13" s="112"/>
      <c r="G13" s="112"/>
      <c r="H13" s="112"/>
      <c r="I13" s="112"/>
      <c r="J13" s="112"/>
      <c r="K13" s="379" t="s">
        <v>91</v>
      </c>
      <c r="L13" s="379"/>
      <c r="M13" s="379"/>
      <c r="N13" s="373" t="s">
        <v>91</v>
      </c>
      <c r="O13" s="373"/>
      <c r="P13" s="373"/>
      <c r="Q13" s="373" t="s">
        <v>91</v>
      </c>
      <c r="R13" s="373"/>
      <c r="S13" s="385"/>
      <c r="T13" s="386"/>
      <c r="U13" s="387"/>
      <c r="V13" s="394"/>
      <c r="W13" s="395"/>
      <c r="X13" s="396"/>
      <c r="Y13" s="341"/>
      <c r="Z13" s="342"/>
    </row>
    <row r="14" spans="1:26" ht="24" customHeight="1">
      <c r="A14" s="38">
        <v>1.2</v>
      </c>
      <c r="B14" s="111" t="s">
        <v>75</v>
      </c>
      <c r="C14" s="112"/>
      <c r="D14" s="112"/>
      <c r="E14" s="112"/>
      <c r="F14" s="112"/>
      <c r="G14" s="112"/>
      <c r="H14" s="112"/>
      <c r="I14" s="112"/>
      <c r="J14" s="112"/>
      <c r="K14" s="376">
        <v>1</v>
      </c>
      <c r="L14" s="376"/>
      <c r="M14" s="376"/>
      <c r="N14" s="377">
        <f>Q38</f>
        <v>0</v>
      </c>
      <c r="O14" s="377"/>
      <c r="P14" s="377"/>
      <c r="Q14" s="373">
        <f>V37/T37*100</f>
        <v>0</v>
      </c>
      <c r="R14" s="373"/>
      <c r="S14" s="385"/>
      <c r="T14" s="386"/>
      <c r="U14" s="387"/>
      <c r="V14" s="394"/>
      <c r="W14" s="395"/>
      <c r="X14" s="396"/>
      <c r="Y14" s="341"/>
      <c r="Z14" s="342"/>
    </row>
    <row r="15" spans="1:26" ht="24" customHeight="1">
      <c r="A15" s="38">
        <v>1.3</v>
      </c>
      <c r="B15" s="111" t="s">
        <v>76</v>
      </c>
      <c r="C15" s="112"/>
      <c r="D15" s="112"/>
      <c r="E15" s="112"/>
      <c r="F15" s="112"/>
      <c r="G15" s="112"/>
      <c r="H15" s="112"/>
      <c r="I15" s="112"/>
      <c r="J15" s="112"/>
      <c r="K15" s="376" t="s">
        <v>91</v>
      </c>
      <c r="L15" s="376"/>
      <c r="M15" s="376"/>
      <c r="N15" s="377" t="s">
        <v>91</v>
      </c>
      <c r="O15" s="377"/>
      <c r="P15" s="377"/>
      <c r="Q15" s="373" t="s">
        <v>91</v>
      </c>
      <c r="R15" s="373"/>
      <c r="S15" s="385"/>
      <c r="T15" s="386"/>
      <c r="U15" s="387"/>
      <c r="V15" s="394"/>
      <c r="W15" s="395"/>
      <c r="X15" s="396"/>
      <c r="Y15" s="341"/>
      <c r="Z15" s="342"/>
    </row>
    <row r="16" spans="1:26" ht="24" customHeight="1">
      <c r="A16" s="38">
        <v>1.4</v>
      </c>
      <c r="B16" s="118" t="s">
        <v>77</v>
      </c>
      <c r="C16" s="118"/>
      <c r="D16" s="118"/>
      <c r="E16" s="118"/>
      <c r="F16" s="118"/>
      <c r="G16" s="118"/>
      <c r="H16" s="118"/>
      <c r="I16" s="118"/>
      <c r="J16" s="111"/>
      <c r="K16" s="367">
        <v>100</v>
      </c>
      <c r="L16" s="368"/>
      <c r="M16" s="369"/>
      <c r="N16" s="370">
        <f>Q43</f>
        <v>0</v>
      </c>
      <c r="O16" s="371"/>
      <c r="P16" s="372"/>
      <c r="Q16" s="373">
        <f>V42/T42*100</f>
        <v>0</v>
      </c>
      <c r="R16" s="373"/>
      <c r="S16" s="385"/>
      <c r="T16" s="386"/>
      <c r="U16" s="387"/>
      <c r="V16" s="394"/>
      <c r="W16" s="395"/>
      <c r="X16" s="396"/>
      <c r="Y16" s="341"/>
      <c r="Z16" s="342"/>
    </row>
    <row r="17" spans="1:26" s="11" customFormat="1" ht="24" customHeight="1">
      <c r="A17" s="39">
        <v>2</v>
      </c>
      <c r="B17" s="211" t="s">
        <v>78</v>
      </c>
      <c r="C17" s="211"/>
      <c r="D17" s="211"/>
      <c r="E17" s="211"/>
      <c r="F17" s="211"/>
      <c r="G17" s="211"/>
      <c r="H17" s="211"/>
      <c r="I17" s="211"/>
      <c r="J17" s="212"/>
      <c r="K17" s="596">
        <v>250</v>
      </c>
      <c r="L17" s="597"/>
      <c r="M17" s="598"/>
      <c r="N17" s="378"/>
      <c r="O17" s="266"/>
      <c r="P17" s="267"/>
      <c r="Q17" s="196">
        <f>V44/T44*100</f>
        <v>0</v>
      </c>
      <c r="R17" s="196"/>
      <c r="S17" s="385"/>
      <c r="T17" s="386"/>
      <c r="U17" s="387"/>
      <c r="V17" s="394"/>
      <c r="W17" s="395"/>
      <c r="X17" s="396"/>
      <c r="Y17" s="341"/>
      <c r="Z17" s="342"/>
    </row>
    <row r="18" spans="1:26" s="8" customFormat="1" ht="24" customHeight="1">
      <c r="A18" s="40">
        <v>2.1</v>
      </c>
      <c r="B18" s="118" t="s">
        <v>74</v>
      </c>
      <c r="C18" s="118"/>
      <c r="D18" s="118"/>
      <c r="E18" s="118"/>
      <c r="F18" s="118"/>
      <c r="G18" s="118"/>
      <c r="H18" s="118"/>
      <c r="I18" s="118"/>
      <c r="J18" s="111"/>
      <c r="K18" s="367">
        <v>250</v>
      </c>
      <c r="L18" s="368"/>
      <c r="M18" s="369"/>
      <c r="N18" s="370">
        <f>Q49</f>
        <v>0</v>
      </c>
      <c r="O18" s="371"/>
      <c r="P18" s="372"/>
      <c r="Q18" s="373">
        <f>V45/T45*100</f>
        <v>0</v>
      </c>
      <c r="R18" s="373"/>
      <c r="S18" s="385"/>
      <c r="T18" s="386"/>
      <c r="U18" s="387"/>
      <c r="V18" s="394"/>
      <c r="W18" s="395"/>
      <c r="X18" s="396"/>
      <c r="Y18" s="341"/>
      <c r="Z18" s="342"/>
    </row>
    <row r="19" spans="1:26" ht="24" customHeight="1">
      <c r="A19" s="38">
        <v>2.2</v>
      </c>
      <c r="B19" s="118" t="s">
        <v>75</v>
      </c>
      <c r="C19" s="118"/>
      <c r="D19" s="118"/>
      <c r="E19" s="118"/>
      <c r="F19" s="118"/>
      <c r="G19" s="118"/>
      <c r="H19" s="118"/>
      <c r="I19" s="118"/>
      <c r="J19" s="111"/>
      <c r="K19" s="367">
        <v>3</v>
      </c>
      <c r="L19" s="368"/>
      <c r="M19" s="369"/>
      <c r="N19" s="370">
        <f>Q51</f>
        <v>0</v>
      </c>
      <c r="O19" s="371"/>
      <c r="P19" s="372"/>
      <c r="Q19" s="373">
        <f>V50/T50*100</f>
        <v>0</v>
      </c>
      <c r="R19" s="373"/>
      <c r="S19" s="385"/>
      <c r="T19" s="386"/>
      <c r="U19" s="387"/>
      <c r="V19" s="394"/>
      <c r="W19" s="395"/>
      <c r="X19" s="396"/>
      <c r="Y19" s="341"/>
      <c r="Z19" s="342"/>
    </row>
    <row r="20" spans="1:26" ht="24" customHeight="1">
      <c r="A20" s="38">
        <v>2.3</v>
      </c>
      <c r="B20" s="118" t="s">
        <v>76</v>
      </c>
      <c r="C20" s="118"/>
      <c r="D20" s="118"/>
      <c r="E20" s="118"/>
      <c r="F20" s="118"/>
      <c r="G20" s="118"/>
      <c r="H20" s="118"/>
      <c r="I20" s="118"/>
      <c r="J20" s="111"/>
      <c r="K20" s="367">
        <v>250</v>
      </c>
      <c r="L20" s="368"/>
      <c r="M20" s="369"/>
      <c r="N20" s="370">
        <f>Q56</f>
        <v>0</v>
      </c>
      <c r="O20" s="371"/>
      <c r="P20" s="372"/>
      <c r="Q20" s="373">
        <f>V53/T53*100</f>
        <v>0</v>
      </c>
      <c r="R20" s="373"/>
      <c r="S20" s="385"/>
      <c r="T20" s="386"/>
      <c r="U20" s="387"/>
      <c r="V20" s="394"/>
      <c r="W20" s="395"/>
      <c r="X20" s="396"/>
      <c r="Y20" s="341"/>
      <c r="Z20" s="342"/>
    </row>
    <row r="21" spans="1:26" ht="24" customHeight="1">
      <c r="A21" s="41">
        <v>2.4</v>
      </c>
      <c r="B21" s="118" t="s">
        <v>77</v>
      </c>
      <c r="C21" s="118"/>
      <c r="D21" s="118"/>
      <c r="E21" s="118"/>
      <c r="F21" s="118"/>
      <c r="G21" s="118"/>
      <c r="H21" s="118"/>
      <c r="I21" s="118"/>
      <c r="J21" s="111"/>
      <c r="K21" s="367" t="s">
        <v>91</v>
      </c>
      <c r="L21" s="368"/>
      <c r="M21" s="369"/>
      <c r="N21" s="370" t="s">
        <v>91</v>
      </c>
      <c r="O21" s="371"/>
      <c r="P21" s="372"/>
      <c r="Q21" s="373" t="s">
        <v>91</v>
      </c>
      <c r="R21" s="373"/>
      <c r="S21" s="385"/>
      <c r="T21" s="386"/>
      <c r="U21" s="387"/>
      <c r="V21" s="394"/>
      <c r="W21" s="395"/>
      <c r="X21" s="396"/>
      <c r="Y21" s="341"/>
      <c r="Z21" s="342"/>
    </row>
    <row r="22" spans="1:26" ht="24" customHeight="1">
      <c r="A22" s="38">
        <v>2.5</v>
      </c>
      <c r="B22" s="638" t="s">
        <v>79</v>
      </c>
      <c r="C22" s="639"/>
      <c r="D22" s="639"/>
      <c r="E22" s="639"/>
      <c r="F22" s="639"/>
      <c r="G22" s="639"/>
      <c r="H22" s="639"/>
      <c r="I22" s="639"/>
      <c r="J22" s="639"/>
      <c r="K22" s="404" t="s">
        <v>91</v>
      </c>
      <c r="L22" s="404"/>
      <c r="M22" s="404"/>
      <c r="N22" s="377" t="s">
        <v>91</v>
      </c>
      <c r="O22" s="377"/>
      <c r="P22" s="377"/>
      <c r="Q22" s="373" t="s">
        <v>91</v>
      </c>
      <c r="R22" s="373"/>
      <c r="S22" s="385"/>
      <c r="T22" s="386"/>
      <c r="U22" s="387"/>
      <c r="V22" s="394"/>
      <c r="W22" s="395"/>
      <c r="X22" s="396"/>
      <c r="Y22" s="341"/>
      <c r="Z22" s="342"/>
    </row>
    <row r="23" spans="1:26" ht="24" customHeight="1">
      <c r="A23" s="42">
        <v>3</v>
      </c>
      <c r="B23" s="251" t="s">
        <v>95</v>
      </c>
      <c r="C23" s="252"/>
      <c r="D23" s="252"/>
      <c r="E23" s="252"/>
      <c r="F23" s="252"/>
      <c r="G23" s="252"/>
      <c r="H23" s="252"/>
      <c r="I23" s="252"/>
      <c r="J23" s="253"/>
      <c r="K23" s="259"/>
      <c r="L23" s="260"/>
      <c r="M23" s="261"/>
      <c r="N23" s="265" t="s">
        <v>91</v>
      </c>
      <c r="O23" s="266"/>
      <c r="P23" s="267"/>
      <c r="Q23" s="250" t="s">
        <v>91</v>
      </c>
      <c r="R23" s="195"/>
      <c r="S23" s="385"/>
      <c r="T23" s="386"/>
      <c r="U23" s="387"/>
      <c r="V23" s="394"/>
      <c r="W23" s="395"/>
      <c r="X23" s="396"/>
      <c r="Y23" s="341"/>
      <c r="Z23" s="342"/>
    </row>
    <row r="24" spans="1:26" ht="24" customHeight="1">
      <c r="A24" s="43">
        <v>3.1</v>
      </c>
      <c r="B24" s="254" t="s">
        <v>74</v>
      </c>
      <c r="C24" s="236"/>
      <c r="D24" s="236"/>
      <c r="E24" s="236"/>
      <c r="F24" s="236"/>
      <c r="G24" s="236"/>
      <c r="H24" s="236"/>
      <c r="I24" s="236"/>
      <c r="J24" s="255"/>
      <c r="K24" s="592" t="s">
        <v>91</v>
      </c>
      <c r="L24" s="593"/>
      <c r="M24" s="594"/>
      <c r="N24" s="595" t="s">
        <v>91</v>
      </c>
      <c r="O24" s="371"/>
      <c r="P24" s="372"/>
      <c r="Q24" s="464" t="s">
        <v>91</v>
      </c>
      <c r="R24" s="465"/>
      <c r="S24" s="385"/>
      <c r="T24" s="386"/>
      <c r="U24" s="387"/>
      <c r="V24" s="394"/>
      <c r="W24" s="395"/>
      <c r="X24" s="396"/>
      <c r="Y24" s="341"/>
      <c r="Z24" s="342"/>
    </row>
    <row r="25" spans="1:26" ht="24" customHeight="1">
      <c r="A25" s="43">
        <v>3.2</v>
      </c>
      <c r="B25" s="254" t="s">
        <v>75</v>
      </c>
      <c r="C25" s="236"/>
      <c r="D25" s="236"/>
      <c r="E25" s="236"/>
      <c r="F25" s="236"/>
      <c r="G25" s="236"/>
      <c r="H25" s="236"/>
      <c r="I25" s="236"/>
      <c r="J25" s="255"/>
      <c r="K25" s="592" t="s">
        <v>91</v>
      </c>
      <c r="L25" s="593"/>
      <c r="M25" s="594"/>
      <c r="N25" s="595" t="s">
        <v>91</v>
      </c>
      <c r="O25" s="371"/>
      <c r="P25" s="372"/>
      <c r="Q25" s="464" t="s">
        <v>91</v>
      </c>
      <c r="R25" s="465"/>
      <c r="S25" s="388"/>
      <c r="T25" s="389"/>
      <c r="U25" s="390"/>
      <c r="V25" s="397"/>
      <c r="W25" s="398"/>
      <c r="X25" s="399"/>
      <c r="Y25" s="343"/>
      <c r="Z25" s="344"/>
    </row>
    <row r="26" spans="1:26" ht="24" customHeight="1">
      <c r="A26" s="106" t="s">
        <v>17</v>
      </c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6"/>
      <c r="Q26" s="462">
        <f>V68</f>
        <v>0</v>
      </c>
      <c r="R26" s="463"/>
      <c r="S26" s="500">
        <f>SUM(S12)</f>
        <v>472800</v>
      </c>
      <c r="T26" s="586"/>
      <c r="U26" s="501"/>
      <c r="V26" s="500">
        <f>SUM(V12)</f>
        <v>0</v>
      </c>
      <c r="W26" s="586"/>
      <c r="X26" s="501"/>
      <c r="Y26" s="500">
        <f>SUM(Y12)</f>
        <v>0</v>
      </c>
      <c r="Z26" s="501"/>
    </row>
    <row r="27" spans="1:26" ht="9.9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 spans="1:26" s="21" customFormat="1" ht="24" customHeight="1">
      <c r="A28" s="5" t="s">
        <v>112</v>
      </c>
      <c r="B28" s="5"/>
      <c r="C28" s="5"/>
      <c r="D28" s="5"/>
      <c r="E28" s="5"/>
      <c r="F28" s="5"/>
      <c r="G28" s="5"/>
      <c r="H28" s="13"/>
      <c r="I28" s="14"/>
      <c r="J28" s="14"/>
      <c r="K28" s="14"/>
      <c r="L28" s="14"/>
      <c r="M28" s="1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13" ht="9.95" customHeight="1">
      <c r="A29" s="5"/>
      <c r="H29" s="15"/>
      <c r="I29" s="15"/>
      <c r="J29" s="15"/>
      <c r="K29" s="15"/>
      <c r="L29" s="15"/>
      <c r="M29" s="15"/>
    </row>
    <row r="30" spans="1:26" ht="72" customHeight="1">
      <c r="A30" s="19" t="s">
        <v>6</v>
      </c>
      <c r="B30" s="100" t="s">
        <v>14</v>
      </c>
      <c r="C30" s="100"/>
      <c r="D30" s="100"/>
      <c r="E30" s="100"/>
      <c r="F30" s="100"/>
      <c r="G30" s="100"/>
      <c r="H30" s="100" t="s">
        <v>18</v>
      </c>
      <c r="I30" s="100"/>
      <c r="J30" s="100"/>
      <c r="K30" s="100" t="s">
        <v>15</v>
      </c>
      <c r="L30" s="100"/>
      <c r="M30" s="100"/>
      <c r="N30" s="100" t="s">
        <v>19</v>
      </c>
      <c r="O30" s="100"/>
      <c r="P30" s="100"/>
      <c r="Q30" s="100" t="s">
        <v>20</v>
      </c>
      <c r="R30" s="100"/>
      <c r="S30" s="100"/>
      <c r="T30" s="100" t="s">
        <v>21</v>
      </c>
      <c r="U30" s="100"/>
      <c r="V30" s="88" t="s">
        <v>8</v>
      </c>
      <c r="W30" s="88"/>
      <c r="X30" s="100" t="s">
        <v>9</v>
      </c>
      <c r="Y30" s="100"/>
      <c r="Z30" s="100"/>
    </row>
    <row r="31" spans="1:26" s="8" customFormat="1" ht="48" customHeight="1">
      <c r="A31" s="44">
        <v>1</v>
      </c>
      <c r="B31" s="214" t="s">
        <v>73</v>
      </c>
      <c r="C31" s="215"/>
      <c r="D31" s="215"/>
      <c r="E31" s="215"/>
      <c r="F31" s="215"/>
      <c r="G31" s="216"/>
      <c r="H31" s="380" t="s">
        <v>91</v>
      </c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428"/>
      <c r="T31" s="194">
        <f>SUM(T37,T42)</f>
        <v>30</v>
      </c>
      <c r="U31" s="194"/>
      <c r="V31" s="195">
        <f>SUM(V37,V42)</f>
        <v>0</v>
      </c>
      <c r="W31" s="196"/>
      <c r="X31" s="94"/>
      <c r="Y31" s="94"/>
      <c r="Z31" s="579"/>
    </row>
    <row r="32" spans="1:26" s="8" customFormat="1" ht="24" customHeight="1">
      <c r="A32" s="45">
        <v>1.1</v>
      </c>
      <c r="B32" s="197" t="s">
        <v>74</v>
      </c>
      <c r="C32" s="197"/>
      <c r="D32" s="197"/>
      <c r="E32" s="197"/>
      <c r="F32" s="197"/>
      <c r="G32" s="198"/>
      <c r="H32" s="374" t="s">
        <v>91</v>
      </c>
      <c r="I32" s="374"/>
      <c r="J32" s="374"/>
      <c r="K32" s="375"/>
      <c r="L32" s="375"/>
      <c r="M32" s="375"/>
      <c r="N32" s="375"/>
      <c r="O32" s="375"/>
      <c r="P32" s="375"/>
      <c r="Q32" s="375"/>
      <c r="R32" s="375"/>
      <c r="S32" s="375"/>
      <c r="T32" s="72" t="s">
        <v>91</v>
      </c>
      <c r="U32" s="72"/>
      <c r="V32" s="73" t="s">
        <v>91</v>
      </c>
      <c r="W32" s="74"/>
      <c r="X32" s="582"/>
      <c r="Y32" s="582"/>
      <c r="Z32" s="583"/>
    </row>
    <row r="33" spans="1:26" ht="24" customHeight="1">
      <c r="A33" s="553"/>
      <c r="B33" s="640" t="s">
        <v>81</v>
      </c>
      <c r="C33" s="640"/>
      <c r="D33" s="640"/>
      <c r="E33" s="640"/>
      <c r="F33" s="640"/>
      <c r="G33" s="640"/>
      <c r="H33" s="641" t="s">
        <v>91</v>
      </c>
      <c r="I33" s="641"/>
      <c r="J33" s="641"/>
      <c r="K33" s="642"/>
      <c r="L33" s="642"/>
      <c r="M33" s="642"/>
      <c r="N33" s="642"/>
      <c r="O33" s="642"/>
      <c r="P33" s="642"/>
      <c r="Q33" s="642"/>
      <c r="R33" s="642"/>
      <c r="S33" s="565"/>
      <c r="T33" s="649" t="s">
        <v>91</v>
      </c>
      <c r="U33" s="649"/>
      <c r="V33" s="604" t="s">
        <v>91</v>
      </c>
      <c r="W33" s="650"/>
      <c r="X33" s="582"/>
      <c r="Y33" s="582"/>
      <c r="Z33" s="583"/>
    </row>
    <row r="34" spans="1:26" ht="24" customHeight="1">
      <c r="A34" s="554"/>
      <c r="B34" s="646" t="s">
        <v>82</v>
      </c>
      <c r="C34" s="647"/>
      <c r="D34" s="647"/>
      <c r="E34" s="647"/>
      <c r="F34" s="647"/>
      <c r="G34" s="648"/>
      <c r="H34" s="562" t="s">
        <v>91</v>
      </c>
      <c r="I34" s="563"/>
      <c r="J34" s="564"/>
      <c r="K34" s="565"/>
      <c r="L34" s="566"/>
      <c r="M34" s="567"/>
      <c r="N34" s="565"/>
      <c r="O34" s="566"/>
      <c r="P34" s="567"/>
      <c r="Q34" s="565"/>
      <c r="R34" s="566"/>
      <c r="S34" s="566"/>
      <c r="T34" s="649" t="s">
        <v>91</v>
      </c>
      <c r="U34" s="649"/>
      <c r="V34" s="604" t="s">
        <v>91</v>
      </c>
      <c r="W34" s="650"/>
      <c r="X34" s="582"/>
      <c r="Y34" s="582"/>
      <c r="Z34" s="583"/>
    </row>
    <row r="35" spans="1:26" ht="48" customHeight="1">
      <c r="A35" s="554"/>
      <c r="B35" s="651" t="s">
        <v>83</v>
      </c>
      <c r="C35" s="651"/>
      <c r="D35" s="651"/>
      <c r="E35" s="651"/>
      <c r="F35" s="651"/>
      <c r="G35" s="651"/>
      <c r="H35" s="641" t="s">
        <v>91</v>
      </c>
      <c r="I35" s="641"/>
      <c r="J35" s="641"/>
      <c r="K35" s="642"/>
      <c r="L35" s="642"/>
      <c r="M35" s="642"/>
      <c r="N35" s="642"/>
      <c r="O35" s="642"/>
      <c r="P35" s="642"/>
      <c r="Q35" s="642"/>
      <c r="R35" s="642"/>
      <c r="S35" s="565"/>
      <c r="T35" s="649" t="s">
        <v>91</v>
      </c>
      <c r="U35" s="649"/>
      <c r="V35" s="604" t="s">
        <v>91</v>
      </c>
      <c r="W35" s="650"/>
      <c r="X35" s="582"/>
      <c r="Y35" s="582"/>
      <c r="Z35" s="583"/>
    </row>
    <row r="36" spans="1:26" ht="24" customHeight="1">
      <c r="A36" s="555"/>
      <c r="B36" s="646" t="s">
        <v>84</v>
      </c>
      <c r="C36" s="647"/>
      <c r="D36" s="647"/>
      <c r="E36" s="647"/>
      <c r="F36" s="647"/>
      <c r="G36" s="648"/>
      <c r="H36" s="562" t="s">
        <v>91</v>
      </c>
      <c r="I36" s="563"/>
      <c r="J36" s="564"/>
      <c r="K36" s="565"/>
      <c r="L36" s="566"/>
      <c r="M36" s="567"/>
      <c r="N36" s="565"/>
      <c r="O36" s="566"/>
      <c r="P36" s="567"/>
      <c r="Q36" s="565"/>
      <c r="R36" s="566"/>
      <c r="S36" s="568"/>
      <c r="T36" s="601" t="s">
        <v>91</v>
      </c>
      <c r="U36" s="602"/>
      <c r="V36" s="603" t="s">
        <v>91</v>
      </c>
      <c r="W36" s="604"/>
      <c r="X36" s="582"/>
      <c r="Y36" s="582"/>
      <c r="Z36" s="583"/>
    </row>
    <row r="37" spans="1:26" s="8" customFormat="1" ht="24" customHeight="1">
      <c r="A37" s="46">
        <v>1.2</v>
      </c>
      <c r="B37" s="203" t="s">
        <v>75</v>
      </c>
      <c r="C37" s="204"/>
      <c r="D37" s="204"/>
      <c r="E37" s="204"/>
      <c r="F37" s="204"/>
      <c r="G37" s="205"/>
      <c r="H37" s="400">
        <v>1</v>
      </c>
      <c r="I37" s="401"/>
      <c r="J37" s="402"/>
      <c r="K37" s="348"/>
      <c r="L37" s="349"/>
      <c r="M37" s="350"/>
      <c r="N37" s="348"/>
      <c r="O37" s="349"/>
      <c r="P37" s="350"/>
      <c r="Q37" s="348"/>
      <c r="R37" s="349"/>
      <c r="S37" s="433"/>
      <c r="T37" s="123">
        <v>20</v>
      </c>
      <c r="U37" s="124"/>
      <c r="V37" s="599">
        <f>SUM(V38:W39)</f>
        <v>0</v>
      </c>
      <c r="W37" s="600"/>
      <c r="X37" s="582"/>
      <c r="Y37" s="582"/>
      <c r="Z37" s="583"/>
    </row>
    <row r="38" spans="1:26" ht="42" customHeight="1">
      <c r="A38" s="553"/>
      <c r="B38" s="559" t="s">
        <v>85</v>
      </c>
      <c r="C38" s="560"/>
      <c r="D38" s="560"/>
      <c r="E38" s="560"/>
      <c r="F38" s="560"/>
      <c r="G38" s="561"/>
      <c r="H38" s="562">
        <v>1</v>
      </c>
      <c r="I38" s="563"/>
      <c r="J38" s="564"/>
      <c r="K38" s="565"/>
      <c r="L38" s="566"/>
      <c r="M38" s="567"/>
      <c r="N38" s="565"/>
      <c r="O38" s="566"/>
      <c r="P38" s="567"/>
      <c r="Q38" s="565"/>
      <c r="R38" s="566"/>
      <c r="S38" s="568"/>
      <c r="T38" s="601">
        <v>10</v>
      </c>
      <c r="U38" s="602"/>
      <c r="V38" s="603">
        <f aca="true" t="shared" si="0" ref="V38:V54">(T38*((K38*0)+(N38*50)+(Q38*100)))/(H38*100)</f>
        <v>0</v>
      </c>
      <c r="W38" s="604"/>
      <c r="X38" s="582"/>
      <c r="Y38" s="582"/>
      <c r="Z38" s="583"/>
    </row>
    <row r="39" spans="1:26" ht="24" customHeight="1">
      <c r="A39" s="555"/>
      <c r="B39" s="646" t="s">
        <v>86</v>
      </c>
      <c r="C39" s="647"/>
      <c r="D39" s="647"/>
      <c r="E39" s="647"/>
      <c r="F39" s="647"/>
      <c r="G39" s="648"/>
      <c r="H39" s="562">
        <v>80</v>
      </c>
      <c r="I39" s="563"/>
      <c r="J39" s="564"/>
      <c r="K39" s="565"/>
      <c r="L39" s="566"/>
      <c r="M39" s="567"/>
      <c r="N39" s="565"/>
      <c r="O39" s="566"/>
      <c r="P39" s="567"/>
      <c r="Q39" s="565"/>
      <c r="R39" s="566"/>
      <c r="S39" s="568"/>
      <c r="T39" s="601">
        <v>10</v>
      </c>
      <c r="U39" s="602"/>
      <c r="V39" s="603">
        <f t="shared" si="0"/>
        <v>0</v>
      </c>
      <c r="W39" s="604"/>
      <c r="X39" s="582"/>
      <c r="Y39" s="582"/>
      <c r="Z39" s="583"/>
    </row>
    <row r="40" spans="1:26" s="8" customFormat="1" ht="24" customHeight="1">
      <c r="A40" s="46">
        <v>1.3</v>
      </c>
      <c r="B40" s="218" t="s">
        <v>76</v>
      </c>
      <c r="C40" s="219"/>
      <c r="D40" s="219"/>
      <c r="E40" s="219"/>
      <c r="F40" s="219"/>
      <c r="G40" s="220"/>
      <c r="H40" s="400" t="s">
        <v>91</v>
      </c>
      <c r="I40" s="401"/>
      <c r="J40" s="402"/>
      <c r="K40" s="348"/>
      <c r="L40" s="349"/>
      <c r="M40" s="350"/>
      <c r="N40" s="348"/>
      <c r="O40" s="349"/>
      <c r="P40" s="350"/>
      <c r="Q40" s="348"/>
      <c r="R40" s="349"/>
      <c r="S40" s="433"/>
      <c r="T40" s="123" t="s">
        <v>91</v>
      </c>
      <c r="U40" s="124"/>
      <c r="V40" s="599" t="s">
        <v>91</v>
      </c>
      <c r="W40" s="600"/>
      <c r="X40" s="582"/>
      <c r="Y40" s="582"/>
      <c r="Z40" s="583"/>
    </row>
    <row r="41" spans="1:26" ht="48" customHeight="1">
      <c r="A41" s="53"/>
      <c r="B41" s="559" t="s">
        <v>87</v>
      </c>
      <c r="C41" s="560"/>
      <c r="D41" s="560"/>
      <c r="E41" s="560"/>
      <c r="F41" s="560"/>
      <c r="G41" s="561"/>
      <c r="H41" s="562" t="s">
        <v>91</v>
      </c>
      <c r="I41" s="563"/>
      <c r="J41" s="564"/>
      <c r="K41" s="565"/>
      <c r="L41" s="566"/>
      <c r="M41" s="567"/>
      <c r="N41" s="565"/>
      <c r="O41" s="566"/>
      <c r="P41" s="567"/>
      <c r="Q41" s="565"/>
      <c r="R41" s="566"/>
      <c r="S41" s="568"/>
      <c r="T41" s="601" t="s">
        <v>91</v>
      </c>
      <c r="U41" s="602"/>
      <c r="V41" s="603" t="s">
        <v>91</v>
      </c>
      <c r="W41" s="604"/>
      <c r="X41" s="582"/>
      <c r="Y41" s="582"/>
      <c r="Z41" s="583"/>
    </row>
    <row r="42" spans="1:26" s="8" customFormat="1" ht="24" customHeight="1">
      <c r="A42" s="46">
        <v>1.4</v>
      </c>
      <c r="B42" s="218" t="s">
        <v>77</v>
      </c>
      <c r="C42" s="219"/>
      <c r="D42" s="219"/>
      <c r="E42" s="219"/>
      <c r="F42" s="219"/>
      <c r="G42" s="220"/>
      <c r="H42" s="400">
        <v>100</v>
      </c>
      <c r="I42" s="401"/>
      <c r="J42" s="402"/>
      <c r="K42" s="348"/>
      <c r="L42" s="349"/>
      <c r="M42" s="350"/>
      <c r="N42" s="348"/>
      <c r="O42" s="349"/>
      <c r="P42" s="350"/>
      <c r="Q42" s="348"/>
      <c r="R42" s="349"/>
      <c r="S42" s="433"/>
      <c r="T42" s="123">
        <v>10</v>
      </c>
      <c r="U42" s="124"/>
      <c r="V42" s="599">
        <f>SUM(V43)</f>
        <v>0</v>
      </c>
      <c r="W42" s="600"/>
      <c r="X42" s="582"/>
      <c r="Y42" s="582"/>
      <c r="Z42" s="583"/>
    </row>
    <row r="43" spans="1:26" ht="48" customHeight="1">
      <c r="A43" s="53"/>
      <c r="B43" s="559" t="s">
        <v>88</v>
      </c>
      <c r="C43" s="560"/>
      <c r="D43" s="560"/>
      <c r="E43" s="560"/>
      <c r="F43" s="560"/>
      <c r="G43" s="561"/>
      <c r="H43" s="562">
        <v>100</v>
      </c>
      <c r="I43" s="563"/>
      <c r="J43" s="564"/>
      <c r="K43" s="565"/>
      <c r="L43" s="566"/>
      <c r="M43" s="567"/>
      <c r="N43" s="565"/>
      <c r="O43" s="566"/>
      <c r="P43" s="567"/>
      <c r="Q43" s="565"/>
      <c r="R43" s="566"/>
      <c r="S43" s="568"/>
      <c r="T43" s="601">
        <v>10</v>
      </c>
      <c r="U43" s="602"/>
      <c r="V43" s="603">
        <f t="shared" si="0"/>
        <v>0</v>
      </c>
      <c r="W43" s="604"/>
      <c r="X43" s="582"/>
      <c r="Y43" s="582"/>
      <c r="Z43" s="583"/>
    </row>
    <row r="44" spans="1:26" ht="24" customHeight="1">
      <c r="A44" s="48">
        <v>2</v>
      </c>
      <c r="B44" s="232" t="s">
        <v>78</v>
      </c>
      <c r="C44" s="233"/>
      <c r="D44" s="233"/>
      <c r="E44" s="233"/>
      <c r="F44" s="233"/>
      <c r="G44" s="102"/>
      <c r="H44" s="441">
        <v>250</v>
      </c>
      <c r="I44" s="442"/>
      <c r="J44" s="443"/>
      <c r="K44" s="428"/>
      <c r="L44" s="429"/>
      <c r="M44" s="430"/>
      <c r="N44" s="428"/>
      <c r="O44" s="429"/>
      <c r="P44" s="430"/>
      <c r="Q44" s="428"/>
      <c r="R44" s="429"/>
      <c r="S44" s="605"/>
      <c r="T44" s="226">
        <v>70</v>
      </c>
      <c r="U44" s="227"/>
      <c r="V44" s="606">
        <f>SUM(V45,V50,V53)</f>
        <v>0</v>
      </c>
      <c r="W44" s="607"/>
      <c r="X44" s="582"/>
      <c r="Y44" s="582"/>
      <c r="Z44" s="583"/>
    </row>
    <row r="45" spans="1:26" ht="24" customHeight="1">
      <c r="A45" s="46">
        <v>2.1</v>
      </c>
      <c r="B45" s="218" t="s">
        <v>74</v>
      </c>
      <c r="C45" s="219"/>
      <c r="D45" s="219"/>
      <c r="E45" s="219"/>
      <c r="F45" s="219"/>
      <c r="G45" s="220"/>
      <c r="H45" s="400">
        <v>250</v>
      </c>
      <c r="I45" s="401"/>
      <c r="J45" s="402"/>
      <c r="K45" s="348"/>
      <c r="L45" s="349"/>
      <c r="M45" s="350"/>
      <c r="N45" s="348"/>
      <c r="O45" s="349"/>
      <c r="P45" s="350"/>
      <c r="Q45" s="348"/>
      <c r="R45" s="349"/>
      <c r="S45" s="433"/>
      <c r="T45" s="123">
        <v>40</v>
      </c>
      <c r="U45" s="124"/>
      <c r="V45" s="599">
        <f>SUM(V46:W49)</f>
        <v>0</v>
      </c>
      <c r="W45" s="600"/>
      <c r="X45" s="582"/>
      <c r="Y45" s="582"/>
      <c r="Z45" s="583"/>
    </row>
    <row r="46" spans="1:26" ht="24" customHeight="1">
      <c r="A46" s="553"/>
      <c r="B46" s="559" t="s">
        <v>81</v>
      </c>
      <c r="C46" s="560"/>
      <c r="D46" s="560"/>
      <c r="E46" s="560"/>
      <c r="F46" s="560"/>
      <c r="G46" s="561"/>
      <c r="H46" s="562">
        <v>250</v>
      </c>
      <c r="I46" s="563"/>
      <c r="J46" s="564"/>
      <c r="K46" s="565"/>
      <c r="L46" s="566"/>
      <c r="M46" s="567"/>
      <c r="N46" s="565"/>
      <c r="O46" s="566"/>
      <c r="P46" s="567"/>
      <c r="Q46" s="565"/>
      <c r="R46" s="566"/>
      <c r="S46" s="568"/>
      <c r="T46" s="601">
        <v>10</v>
      </c>
      <c r="U46" s="602"/>
      <c r="V46" s="603">
        <f t="shared" si="0"/>
        <v>0</v>
      </c>
      <c r="W46" s="604"/>
      <c r="X46" s="582"/>
      <c r="Y46" s="582"/>
      <c r="Z46" s="583"/>
    </row>
    <row r="47" spans="1:26" ht="24" customHeight="1">
      <c r="A47" s="554"/>
      <c r="B47" s="559" t="s">
        <v>82</v>
      </c>
      <c r="C47" s="560"/>
      <c r="D47" s="560"/>
      <c r="E47" s="560"/>
      <c r="F47" s="560"/>
      <c r="G47" s="561"/>
      <c r="H47" s="562">
        <v>250</v>
      </c>
      <c r="I47" s="563"/>
      <c r="J47" s="564"/>
      <c r="K47" s="565"/>
      <c r="L47" s="566"/>
      <c r="M47" s="567"/>
      <c r="N47" s="565"/>
      <c r="O47" s="566"/>
      <c r="P47" s="567"/>
      <c r="Q47" s="565"/>
      <c r="R47" s="566"/>
      <c r="S47" s="568"/>
      <c r="T47" s="601">
        <v>10</v>
      </c>
      <c r="U47" s="602"/>
      <c r="V47" s="603">
        <f t="shared" si="0"/>
        <v>0</v>
      </c>
      <c r="W47" s="604"/>
      <c r="X47" s="582"/>
      <c r="Y47" s="582"/>
      <c r="Z47" s="583"/>
    </row>
    <row r="48" spans="1:26" ht="48" customHeight="1">
      <c r="A48" s="554"/>
      <c r="B48" s="559" t="s">
        <v>89</v>
      </c>
      <c r="C48" s="560"/>
      <c r="D48" s="560"/>
      <c r="E48" s="560"/>
      <c r="F48" s="560"/>
      <c r="G48" s="561"/>
      <c r="H48" s="562">
        <v>250</v>
      </c>
      <c r="I48" s="563"/>
      <c r="J48" s="564"/>
      <c r="K48" s="565"/>
      <c r="L48" s="566"/>
      <c r="M48" s="567"/>
      <c r="N48" s="565"/>
      <c r="O48" s="566"/>
      <c r="P48" s="567"/>
      <c r="Q48" s="565"/>
      <c r="R48" s="566"/>
      <c r="S48" s="568"/>
      <c r="T48" s="601">
        <v>10</v>
      </c>
      <c r="U48" s="602"/>
      <c r="V48" s="603">
        <f t="shared" si="0"/>
        <v>0</v>
      </c>
      <c r="W48" s="604"/>
      <c r="X48" s="582"/>
      <c r="Y48" s="582"/>
      <c r="Z48" s="583"/>
    </row>
    <row r="49" spans="1:26" ht="24" customHeight="1">
      <c r="A49" s="555"/>
      <c r="B49" s="559" t="s">
        <v>84</v>
      </c>
      <c r="C49" s="560"/>
      <c r="D49" s="560"/>
      <c r="E49" s="560"/>
      <c r="F49" s="560"/>
      <c r="G49" s="561"/>
      <c r="H49" s="562">
        <v>250</v>
      </c>
      <c r="I49" s="563"/>
      <c r="J49" s="564"/>
      <c r="K49" s="565"/>
      <c r="L49" s="566"/>
      <c r="M49" s="567"/>
      <c r="N49" s="565"/>
      <c r="O49" s="566"/>
      <c r="P49" s="567"/>
      <c r="Q49" s="565"/>
      <c r="R49" s="566"/>
      <c r="S49" s="568"/>
      <c r="T49" s="601">
        <v>10</v>
      </c>
      <c r="U49" s="602"/>
      <c r="V49" s="603">
        <f t="shared" si="0"/>
        <v>0</v>
      </c>
      <c r="W49" s="604"/>
      <c r="X49" s="582"/>
      <c r="Y49" s="582"/>
      <c r="Z49" s="583"/>
    </row>
    <row r="50" spans="1:26" ht="24" customHeight="1">
      <c r="A50" s="46">
        <v>2.2</v>
      </c>
      <c r="B50" s="218" t="s">
        <v>75</v>
      </c>
      <c r="C50" s="219"/>
      <c r="D50" s="219"/>
      <c r="E50" s="219"/>
      <c r="F50" s="219"/>
      <c r="G50" s="220"/>
      <c r="H50" s="400">
        <v>3</v>
      </c>
      <c r="I50" s="401"/>
      <c r="J50" s="402"/>
      <c r="K50" s="348"/>
      <c r="L50" s="349"/>
      <c r="M50" s="350"/>
      <c r="N50" s="348"/>
      <c r="O50" s="349"/>
      <c r="P50" s="350"/>
      <c r="Q50" s="348"/>
      <c r="R50" s="349"/>
      <c r="S50" s="433"/>
      <c r="T50" s="123">
        <v>20</v>
      </c>
      <c r="U50" s="124"/>
      <c r="V50" s="599">
        <f>SUM(V51:W52)</f>
        <v>0</v>
      </c>
      <c r="W50" s="600"/>
      <c r="X50" s="582"/>
      <c r="Y50" s="582"/>
      <c r="Z50" s="583"/>
    </row>
    <row r="51" spans="1:26" s="20" customFormat="1" ht="48" customHeight="1">
      <c r="A51" s="553"/>
      <c r="B51" s="559" t="s">
        <v>85</v>
      </c>
      <c r="C51" s="560"/>
      <c r="D51" s="560"/>
      <c r="E51" s="560"/>
      <c r="F51" s="560"/>
      <c r="G51" s="561"/>
      <c r="H51" s="562">
        <v>3</v>
      </c>
      <c r="I51" s="563"/>
      <c r="J51" s="564"/>
      <c r="K51" s="565"/>
      <c r="L51" s="566"/>
      <c r="M51" s="567"/>
      <c r="N51" s="565"/>
      <c r="O51" s="566"/>
      <c r="P51" s="567"/>
      <c r="Q51" s="565"/>
      <c r="R51" s="566"/>
      <c r="S51" s="568"/>
      <c r="T51" s="601">
        <v>10</v>
      </c>
      <c r="U51" s="602"/>
      <c r="V51" s="603">
        <f t="shared" si="0"/>
        <v>0</v>
      </c>
      <c r="W51" s="604"/>
      <c r="X51" s="582"/>
      <c r="Y51" s="582"/>
      <c r="Z51" s="583"/>
    </row>
    <row r="52" spans="1:26" ht="24" customHeight="1">
      <c r="A52" s="555"/>
      <c r="B52" s="559" t="s">
        <v>86</v>
      </c>
      <c r="C52" s="560"/>
      <c r="D52" s="560"/>
      <c r="E52" s="560"/>
      <c r="F52" s="560"/>
      <c r="G52" s="561"/>
      <c r="H52" s="562">
        <v>80</v>
      </c>
      <c r="I52" s="563"/>
      <c r="J52" s="564"/>
      <c r="K52" s="565"/>
      <c r="L52" s="566"/>
      <c r="M52" s="567"/>
      <c r="N52" s="565"/>
      <c r="O52" s="566"/>
      <c r="P52" s="567"/>
      <c r="Q52" s="565"/>
      <c r="R52" s="566"/>
      <c r="S52" s="568"/>
      <c r="T52" s="601">
        <v>10</v>
      </c>
      <c r="U52" s="602"/>
      <c r="V52" s="603">
        <f t="shared" si="0"/>
        <v>0</v>
      </c>
      <c r="W52" s="604"/>
      <c r="X52" s="582"/>
      <c r="Y52" s="582"/>
      <c r="Z52" s="583"/>
    </row>
    <row r="53" spans="1:26" ht="24" customHeight="1">
      <c r="A53" s="46">
        <v>2.3</v>
      </c>
      <c r="B53" s="218" t="s">
        <v>76</v>
      </c>
      <c r="C53" s="219"/>
      <c r="D53" s="219"/>
      <c r="E53" s="219"/>
      <c r="F53" s="219"/>
      <c r="G53" s="220"/>
      <c r="H53" s="400">
        <v>250</v>
      </c>
      <c r="I53" s="401"/>
      <c r="J53" s="402"/>
      <c r="K53" s="348"/>
      <c r="L53" s="349"/>
      <c r="M53" s="350"/>
      <c r="N53" s="348"/>
      <c r="O53" s="349"/>
      <c r="P53" s="350"/>
      <c r="Q53" s="348"/>
      <c r="R53" s="349"/>
      <c r="S53" s="433"/>
      <c r="T53" s="123">
        <v>10</v>
      </c>
      <c r="U53" s="124"/>
      <c r="V53" s="599">
        <f>SUM(V54)</f>
        <v>0</v>
      </c>
      <c r="W53" s="600"/>
      <c r="X53" s="582"/>
      <c r="Y53" s="582"/>
      <c r="Z53" s="583"/>
    </row>
    <row r="54" spans="1:26" ht="48" customHeight="1">
      <c r="A54" s="54"/>
      <c r="B54" s="559" t="s">
        <v>87</v>
      </c>
      <c r="C54" s="560"/>
      <c r="D54" s="560"/>
      <c r="E54" s="560"/>
      <c r="F54" s="560"/>
      <c r="G54" s="561"/>
      <c r="H54" s="562">
        <v>250</v>
      </c>
      <c r="I54" s="563"/>
      <c r="J54" s="564"/>
      <c r="K54" s="565"/>
      <c r="L54" s="566"/>
      <c r="M54" s="567"/>
      <c r="N54" s="565"/>
      <c r="O54" s="566"/>
      <c r="P54" s="567"/>
      <c r="Q54" s="565"/>
      <c r="R54" s="566"/>
      <c r="S54" s="568"/>
      <c r="T54" s="601">
        <v>10</v>
      </c>
      <c r="U54" s="602"/>
      <c r="V54" s="603">
        <f t="shared" si="0"/>
        <v>0</v>
      </c>
      <c r="W54" s="604"/>
      <c r="X54" s="582"/>
      <c r="Y54" s="582"/>
      <c r="Z54" s="583"/>
    </row>
    <row r="55" spans="1:26" ht="24" customHeight="1">
      <c r="A55" s="46">
        <v>2.4</v>
      </c>
      <c r="B55" s="218" t="s">
        <v>77</v>
      </c>
      <c r="C55" s="219"/>
      <c r="D55" s="219"/>
      <c r="E55" s="219"/>
      <c r="F55" s="219"/>
      <c r="G55" s="220"/>
      <c r="H55" s="400" t="s">
        <v>91</v>
      </c>
      <c r="I55" s="401"/>
      <c r="J55" s="402"/>
      <c r="K55" s="348"/>
      <c r="L55" s="349"/>
      <c r="M55" s="350"/>
      <c r="N55" s="348"/>
      <c r="O55" s="349"/>
      <c r="P55" s="350"/>
      <c r="Q55" s="348"/>
      <c r="R55" s="349"/>
      <c r="S55" s="433"/>
      <c r="T55" s="123" t="s">
        <v>91</v>
      </c>
      <c r="U55" s="124"/>
      <c r="V55" s="599" t="s">
        <v>91</v>
      </c>
      <c r="W55" s="600"/>
      <c r="X55" s="582"/>
      <c r="Y55" s="582"/>
      <c r="Z55" s="583"/>
    </row>
    <row r="56" spans="1:26" ht="48" customHeight="1">
      <c r="A56" s="53"/>
      <c r="B56" s="559" t="s">
        <v>88</v>
      </c>
      <c r="C56" s="560"/>
      <c r="D56" s="560"/>
      <c r="E56" s="560"/>
      <c r="F56" s="560"/>
      <c r="G56" s="561"/>
      <c r="H56" s="562" t="s">
        <v>91</v>
      </c>
      <c r="I56" s="563"/>
      <c r="J56" s="564"/>
      <c r="K56" s="565"/>
      <c r="L56" s="566"/>
      <c r="M56" s="567"/>
      <c r="N56" s="565"/>
      <c r="O56" s="566"/>
      <c r="P56" s="567"/>
      <c r="Q56" s="565"/>
      <c r="R56" s="566"/>
      <c r="S56" s="568"/>
      <c r="T56" s="601" t="s">
        <v>91</v>
      </c>
      <c r="U56" s="602"/>
      <c r="V56" s="603" t="s">
        <v>91</v>
      </c>
      <c r="W56" s="604"/>
      <c r="X56" s="582"/>
      <c r="Y56" s="582"/>
      <c r="Z56" s="583"/>
    </row>
    <row r="57" spans="1:26" ht="24" customHeight="1">
      <c r="A57" s="46">
        <v>2.5</v>
      </c>
      <c r="B57" s="218" t="s">
        <v>79</v>
      </c>
      <c r="C57" s="219"/>
      <c r="D57" s="219"/>
      <c r="E57" s="219"/>
      <c r="F57" s="219"/>
      <c r="G57" s="220"/>
      <c r="H57" s="400" t="s">
        <v>91</v>
      </c>
      <c r="I57" s="401"/>
      <c r="J57" s="402"/>
      <c r="K57" s="348"/>
      <c r="L57" s="349"/>
      <c r="M57" s="350"/>
      <c r="N57" s="348"/>
      <c r="O57" s="349"/>
      <c r="P57" s="350"/>
      <c r="Q57" s="348"/>
      <c r="R57" s="349"/>
      <c r="S57" s="433"/>
      <c r="T57" s="123" t="s">
        <v>91</v>
      </c>
      <c r="U57" s="124"/>
      <c r="V57" s="599" t="s">
        <v>91</v>
      </c>
      <c r="W57" s="600"/>
      <c r="X57" s="582"/>
      <c r="Y57" s="582"/>
      <c r="Z57" s="583"/>
    </row>
    <row r="58" spans="1:26" ht="48" customHeight="1">
      <c r="A58" s="53"/>
      <c r="B58" s="569" t="s">
        <v>90</v>
      </c>
      <c r="C58" s="569"/>
      <c r="D58" s="569"/>
      <c r="E58" s="569"/>
      <c r="F58" s="569"/>
      <c r="G58" s="569"/>
      <c r="H58" s="652" t="s">
        <v>91</v>
      </c>
      <c r="I58" s="652"/>
      <c r="J58" s="652"/>
      <c r="K58" s="642"/>
      <c r="L58" s="642"/>
      <c r="M58" s="642"/>
      <c r="N58" s="642"/>
      <c r="O58" s="642"/>
      <c r="P58" s="642"/>
      <c r="Q58" s="642"/>
      <c r="R58" s="642"/>
      <c r="S58" s="653"/>
      <c r="T58" s="602" t="s">
        <v>91</v>
      </c>
      <c r="U58" s="654"/>
      <c r="V58" s="603" t="s">
        <v>91</v>
      </c>
      <c r="W58" s="604"/>
      <c r="X58" s="582"/>
      <c r="Y58" s="582"/>
      <c r="Z58" s="583"/>
    </row>
    <row r="59" spans="1:26" ht="24" customHeight="1">
      <c r="A59" s="48">
        <v>3</v>
      </c>
      <c r="B59" s="570" t="s">
        <v>96</v>
      </c>
      <c r="C59" s="571"/>
      <c r="D59" s="571"/>
      <c r="E59" s="571"/>
      <c r="F59" s="571"/>
      <c r="G59" s="572"/>
      <c r="H59" s="268" t="s">
        <v>91</v>
      </c>
      <c r="I59" s="269"/>
      <c r="J59" s="270"/>
      <c r="K59" s="428"/>
      <c r="L59" s="429"/>
      <c r="M59" s="430"/>
      <c r="N59" s="428"/>
      <c r="O59" s="429"/>
      <c r="P59" s="430"/>
      <c r="Q59" s="428"/>
      <c r="R59" s="429"/>
      <c r="S59" s="655"/>
      <c r="T59" s="272" t="s">
        <v>91</v>
      </c>
      <c r="U59" s="273"/>
      <c r="V59" s="606" t="s">
        <v>91</v>
      </c>
      <c r="W59" s="607"/>
      <c r="X59" s="582"/>
      <c r="Y59" s="582"/>
      <c r="Z59" s="583"/>
    </row>
    <row r="60" spans="1:26" ht="24" customHeight="1">
      <c r="A60" s="55">
        <v>3.1</v>
      </c>
      <c r="B60" s="576" t="s">
        <v>74</v>
      </c>
      <c r="C60" s="577"/>
      <c r="D60" s="577"/>
      <c r="E60" s="577"/>
      <c r="F60" s="577"/>
      <c r="G60" s="578"/>
      <c r="H60" s="276" t="s">
        <v>91</v>
      </c>
      <c r="I60" s="276"/>
      <c r="J60" s="277"/>
      <c r="K60" s="125"/>
      <c r="L60" s="126"/>
      <c r="M60" s="127"/>
      <c r="N60" s="125"/>
      <c r="O60" s="126"/>
      <c r="P60" s="127"/>
      <c r="Q60" s="125"/>
      <c r="R60" s="126"/>
      <c r="S60" s="278"/>
      <c r="T60" s="279" t="s">
        <v>91</v>
      </c>
      <c r="U60" s="280"/>
      <c r="V60" s="684" t="s">
        <v>91</v>
      </c>
      <c r="W60" s="685"/>
      <c r="X60" s="582"/>
      <c r="Y60" s="582"/>
      <c r="Z60" s="583"/>
    </row>
    <row r="61" spans="1:26" s="16" customFormat="1" ht="24" customHeight="1">
      <c r="A61" s="556"/>
      <c r="B61" s="573" t="s">
        <v>81</v>
      </c>
      <c r="C61" s="574"/>
      <c r="D61" s="574"/>
      <c r="E61" s="574"/>
      <c r="F61" s="574"/>
      <c r="G61" s="575"/>
      <c r="H61" s="616" t="s">
        <v>91</v>
      </c>
      <c r="I61" s="616"/>
      <c r="J61" s="617"/>
      <c r="K61" s="565"/>
      <c r="L61" s="566"/>
      <c r="M61" s="567"/>
      <c r="N61" s="565"/>
      <c r="O61" s="566"/>
      <c r="P61" s="567"/>
      <c r="Q61" s="611"/>
      <c r="R61" s="612"/>
      <c r="S61" s="612"/>
      <c r="T61" s="613" t="s">
        <v>91</v>
      </c>
      <c r="U61" s="614"/>
      <c r="V61" s="603" t="s">
        <v>91</v>
      </c>
      <c r="W61" s="604"/>
      <c r="X61" s="582"/>
      <c r="Y61" s="582"/>
      <c r="Z61" s="583"/>
    </row>
    <row r="62" spans="1:26" ht="24" customHeight="1">
      <c r="A62" s="557"/>
      <c r="B62" s="590" t="s">
        <v>82</v>
      </c>
      <c r="C62" s="574"/>
      <c r="D62" s="574"/>
      <c r="E62" s="574"/>
      <c r="F62" s="574"/>
      <c r="G62" s="591"/>
      <c r="H62" s="615" t="s">
        <v>91</v>
      </c>
      <c r="I62" s="616"/>
      <c r="J62" s="617"/>
      <c r="K62" s="565"/>
      <c r="L62" s="566"/>
      <c r="M62" s="567"/>
      <c r="N62" s="565"/>
      <c r="O62" s="566"/>
      <c r="P62" s="566"/>
      <c r="Q62" s="618"/>
      <c r="R62" s="619"/>
      <c r="S62" s="620"/>
      <c r="T62" s="621" t="s">
        <v>91</v>
      </c>
      <c r="U62" s="622"/>
      <c r="V62" s="603" t="s">
        <v>91</v>
      </c>
      <c r="W62" s="604"/>
      <c r="X62" s="582"/>
      <c r="Y62" s="582"/>
      <c r="Z62" s="583"/>
    </row>
    <row r="63" spans="1:26" s="11" customFormat="1" ht="48" customHeight="1">
      <c r="A63" s="557"/>
      <c r="B63" s="587" t="s">
        <v>97</v>
      </c>
      <c r="C63" s="588"/>
      <c r="D63" s="588"/>
      <c r="E63" s="588"/>
      <c r="F63" s="588"/>
      <c r="G63" s="589"/>
      <c r="H63" s="615" t="s">
        <v>91</v>
      </c>
      <c r="I63" s="616"/>
      <c r="J63" s="617"/>
      <c r="K63" s="623"/>
      <c r="L63" s="624"/>
      <c r="M63" s="625"/>
      <c r="N63" s="623"/>
      <c r="O63" s="624"/>
      <c r="P63" s="625"/>
      <c r="Q63" s="626"/>
      <c r="R63" s="627"/>
      <c r="S63" s="628"/>
      <c r="T63" s="629" t="s">
        <v>91</v>
      </c>
      <c r="U63" s="630"/>
      <c r="V63" s="603" t="s">
        <v>91</v>
      </c>
      <c r="W63" s="604"/>
      <c r="X63" s="582"/>
      <c r="Y63" s="582"/>
      <c r="Z63" s="583"/>
    </row>
    <row r="64" spans="1:26" ht="24" customHeight="1">
      <c r="A64" s="558"/>
      <c r="B64" s="643" t="s">
        <v>84</v>
      </c>
      <c r="C64" s="644"/>
      <c r="D64" s="644"/>
      <c r="E64" s="644"/>
      <c r="F64" s="644"/>
      <c r="G64" s="645"/>
      <c r="H64" s="616" t="s">
        <v>91</v>
      </c>
      <c r="I64" s="616"/>
      <c r="J64" s="617"/>
      <c r="K64" s="565"/>
      <c r="L64" s="566"/>
      <c r="M64" s="567"/>
      <c r="N64" s="565"/>
      <c r="O64" s="566"/>
      <c r="P64" s="567"/>
      <c r="Q64" s="631"/>
      <c r="R64" s="619"/>
      <c r="S64" s="620"/>
      <c r="T64" s="632" t="s">
        <v>91</v>
      </c>
      <c r="U64" s="622"/>
      <c r="V64" s="603" t="s">
        <v>91</v>
      </c>
      <c r="W64" s="604"/>
      <c r="X64" s="582"/>
      <c r="Y64" s="582"/>
      <c r="Z64" s="583"/>
    </row>
    <row r="65" spans="1:26" ht="24" customHeight="1">
      <c r="A65" s="52">
        <v>3.2</v>
      </c>
      <c r="B65" s="608" t="s">
        <v>75</v>
      </c>
      <c r="C65" s="609"/>
      <c r="D65" s="609"/>
      <c r="E65" s="609"/>
      <c r="F65" s="609"/>
      <c r="G65" s="610"/>
      <c r="H65" s="633" t="s">
        <v>91</v>
      </c>
      <c r="I65" s="633"/>
      <c r="J65" s="634"/>
      <c r="K65" s="635"/>
      <c r="L65" s="636"/>
      <c r="M65" s="637"/>
      <c r="N65" s="635"/>
      <c r="O65" s="636"/>
      <c r="P65" s="637"/>
      <c r="Q65" s="657"/>
      <c r="R65" s="658"/>
      <c r="S65" s="659"/>
      <c r="T65" s="660" t="s">
        <v>91</v>
      </c>
      <c r="U65" s="661"/>
      <c r="V65" s="684" t="s">
        <v>91</v>
      </c>
      <c r="W65" s="685"/>
      <c r="X65" s="582"/>
      <c r="Y65" s="582"/>
      <c r="Z65" s="583"/>
    </row>
    <row r="66" spans="1:26" ht="48" customHeight="1">
      <c r="A66" s="301"/>
      <c r="B66" s="303" t="s">
        <v>85</v>
      </c>
      <c r="C66" s="304"/>
      <c r="D66" s="304"/>
      <c r="E66" s="304"/>
      <c r="F66" s="304"/>
      <c r="G66" s="305"/>
      <c r="H66" s="286" t="s">
        <v>91</v>
      </c>
      <c r="I66" s="286"/>
      <c r="J66" s="287"/>
      <c r="K66" s="306"/>
      <c r="L66" s="307"/>
      <c r="M66" s="308"/>
      <c r="N66" s="306"/>
      <c r="O66" s="307"/>
      <c r="P66" s="308"/>
      <c r="Q66" s="306"/>
      <c r="R66" s="307"/>
      <c r="S66" s="309"/>
      <c r="T66" s="310" t="s">
        <v>91</v>
      </c>
      <c r="U66" s="311"/>
      <c r="V66" s="603" t="s">
        <v>91</v>
      </c>
      <c r="W66" s="604"/>
      <c r="X66" s="582"/>
      <c r="Y66" s="582"/>
      <c r="Z66" s="583"/>
    </row>
    <row r="67" spans="1:26" s="11" customFormat="1" ht="24" customHeight="1">
      <c r="A67" s="302"/>
      <c r="B67" s="662" t="s">
        <v>86</v>
      </c>
      <c r="C67" s="663"/>
      <c r="D67" s="663"/>
      <c r="E67" s="663"/>
      <c r="F67" s="663"/>
      <c r="G67" s="664"/>
      <c r="H67" s="285" t="s">
        <v>91</v>
      </c>
      <c r="I67" s="286"/>
      <c r="J67" s="287"/>
      <c r="K67" s="82"/>
      <c r="L67" s="83"/>
      <c r="M67" s="84"/>
      <c r="N67" s="82"/>
      <c r="O67" s="83"/>
      <c r="P67" s="84"/>
      <c r="Q67" s="82"/>
      <c r="R67" s="83"/>
      <c r="S67" s="315"/>
      <c r="T67" s="316" t="s">
        <v>91</v>
      </c>
      <c r="U67" s="317"/>
      <c r="V67" s="603" t="s">
        <v>91</v>
      </c>
      <c r="W67" s="604"/>
      <c r="X67" s="584"/>
      <c r="Y67" s="584"/>
      <c r="Z67" s="585"/>
    </row>
    <row r="68" spans="1:26" ht="24" customHeight="1">
      <c r="A68" s="241" t="s">
        <v>10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242">
        <f>SUM(T44,T31)</f>
        <v>100</v>
      </c>
      <c r="U68" s="243"/>
      <c r="V68" s="244">
        <f>SUM(V44,V31)</f>
        <v>0</v>
      </c>
      <c r="W68" s="245"/>
      <c r="X68" s="246"/>
      <c r="Y68" s="247"/>
      <c r="Z68" s="248"/>
    </row>
    <row r="69" spans="1:26" ht="9.9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</row>
    <row r="70" ht="24" customHeight="1">
      <c r="A70" s="4" t="s">
        <v>68</v>
      </c>
    </row>
    <row r="71" spans="1:26" ht="60" customHeight="1">
      <c r="A71" s="19" t="s">
        <v>6</v>
      </c>
      <c r="B71" s="100" t="s">
        <v>22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85" t="s">
        <v>23</v>
      </c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7"/>
      <c r="Y71" s="88" t="s">
        <v>24</v>
      </c>
      <c r="Z71" s="88"/>
    </row>
    <row r="72" spans="1:26" ht="24" customHeight="1">
      <c r="A72" s="89" t="s">
        <v>25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s="25" customFormat="1" ht="48" customHeight="1">
      <c r="A73" s="23" t="str">
        <f>IF(B73&lt;&gt;"","2.1.1","")</f>
        <v/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2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4"/>
      <c r="Y73" s="410"/>
      <c r="Z73" s="410"/>
    </row>
    <row r="74" spans="1:26" s="25" customFormat="1" ht="48" customHeight="1">
      <c r="A74" s="23" t="str">
        <f>IF(B74&lt;&gt;"","2.1.2","")</f>
        <v/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2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4"/>
      <c r="Y74" s="410"/>
      <c r="Z74" s="410"/>
    </row>
    <row r="75" spans="1:26" s="25" customFormat="1" ht="48" customHeight="1">
      <c r="A75" s="23" t="str">
        <f>IF(B75&lt;&gt;"","2.1.3","")</f>
        <v/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2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4"/>
      <c r="Y75" s="410"/>
      <c r="Z75" s="410"/>
    </row>
    <row r="76" spans="1:26" s="25" customFormat="1" ht="48" customHeight="1">
      <c r="A76" s="23" t="str">
        <f>IF(B76&lt;&gt;"","2.1.4","")</f>
        <v/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2"/>
      <c r="N76" s="413"/>
      <c r="O76" s="413"/>
      <c r="P76" s="413"/>
      <c r="Q76" s="413"/>
      <c r="R76" s="413"/>
      <c r="S76" s="413"/>
      <c r="T76" s="413"/>
      <c r="U76" s="413"/>
      <c r="V76" s="413"/>
      <c r="W76" s="413"/>
      <c r="X76" s="414"/>
      <c r="Y76" s="410"/>
      <c r="Z76" s="410"/>
    </row>
    <row r="77" spans="1:26" s="25" customFormat="1" ht="48" customHeight="1">
      <c r="A77" s="23" t="str">
        <f>IF(B77&lt;&gt;"","2.1.5","")</f>
        <v/>
      </c>
      <c r="B77" s="412"/>
      <c r="C77" s="413"/>
      <c r="D77" s="413"/>
      <c r="E77" s="413"/>
      <c r="F77" s="413"/>
      <c r="G77" s="413"/>
      <c r="H77" s="413"/>
      <c r="I77" s="413"/>
      <c r="J77" s="413"/>
      <c r="K77" s="413"/>
      <c r="L77" s="414"/>
      <c r="M77" s="412"/>
      <c r="N77" s="413"/>
      <c r="O77" s="413"/>
      <c r="P77" s="413"/>
      <c r="Q77" s="413"/>
      <c r="R77" s="413"/>
      <c r="S77" s="413"/>
      <c r="T77" s="413"/>
      <c r="U77" s="413"/>
      <c r="V77" s="413"/>
      <c r="W77" s="413"/>
      <c r="X77" s="414"/>
      <c r="Y77" s="415"/>
      <c r="Z77" s="416"/>
    </row>
    <row r="78" spans="1:26" ht="24" customHeight="1">
      <c r="A78" s="89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1"/>
    </row>
    <row r="79" spans="1:26" s="25" customFormat="1" ht="48" customHeight="1">
      <c r="A79" s="23" t="str">
        <f>IF(B79&lt;&gt;"","2.2.1","")</f>
        <v/>
      </c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2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4"/>
      <c r="Y79" s="410"/>
      <c r="Z79" s="410"/>
    </row>
    <row r="80" spans="1:26" s="25" customFormat="1" ht="48" customHeight="1">
      <c r="A80" s="23" t="str">
        <f>IF(B80&lt;&gt;"","2.2.2","")</f>
        <v/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2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4"/>
      <c r="Y80" s="410"/>
      <c r="Z80" s="410"/>
    </row>
    <row r="81" spans="1:26" s="25" customFormat="1" ht="48" customHeight="1">
      <c r="A81" s="23" t="str">
        <f>IF(B81&lt;&gt;"","2.2.3","")</f>
        <v/>
      </c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2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4"/>
      <c r="Y81" s="410"/>
      <c r="Z81" s="410"/>
    </row>
    <row r="82" spans="1:26" s="25" customFormat="1" ht="48" customHeight="1">
      <c r="A82" s="23" t="str">
        <f>IF(B82&lt;&gt;"","2.2.4","")</f>
        <v/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2"/>
      <c r="N82" s="413"/>
      <c r="O82" s="413"/>
      <c r="P82" s="413"/>
      <c r="Q82" s="413"/>
      <c r="R82" s="413"/>
      <c r="S82" s="413"/>
      <c r="T82" s="413"/>
      <c r="U82" s="413"/>
      <c r="V82" s="413"/>
      <c r="W82" s="413"/>
      <c r="X82" s="414"/>
      <c r="Y82" s="410"/>
      <c r="Z82" s="410"/>
    </row>
    <row r="83" spans="1:26" s="25" customFormat="1" ht="48" customHeight="1">
      <c r="A83" s="23" t="str">
        <f>IF(B83&lt;&gt;"","2.2.5","")</f>
        <v/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2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4"/>
      <c r="Y83" s="410"/>
      <c r="Z83" s="410"/>
    </row>
    <row r="84" spans="1:26" ht="24" customHeight="1">
      <c r="A84" s="89" t="s">
        <v>27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25" customFormat="1" ht="48" customHeight="1">
      <c r="A85" s="23" t="str">
        <f>IF(B85&lt;&gt;"","2.3.1","")</f>
        <v/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2"/>
      <c r="N85" s="413"/>
      <c r="O85" s="413"/>
      <c r="P85" s="413"/>
      <c r="Q85" s="413"/>
      <c r="R85" s="413"/>
      <c r="S85" s="413"/>
      <c r="T85" s="413"/>
      <c r="U85" s="413"/>
      <c r="V85" s="413"/>
      <c r="W85" s="413"/>
      <c r="X85" s="414"/>
      <c r="Y85" s="410"/>
      <c r="Z85" s="410"/>
    </row>
    <row r="86" spans="1:26" s="25" customFormat="1" ht="48" customHeight="1">
      <c r="A86" s="23" t="str">
        <f>IF(B86&lt;&gt;"","2.3.2","")</f>
        <v/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2"/>
      <c r="N86" s="413"/>
      <c r="O86" s="413"/>
      <c r="P86" s="413"/>
      <c r="Q86" s="413"/>
      <c r="R86" s="413"/>
      <c r="S86" s="413"/>
      <c r="T86" s="413"/>
      <c r="U86" s="413"/>
      <c r="V86" s="413"/>
      <c r="W86" s="413"/>
      <c r="X86" s="414"/>
      <c r="Y86" s="410"/>
      <c r="Z86" s="410"/>
    </row>
    <row r="87" spans="1:26" s="25" customFormat="1" ht="48" customHeight="1">
      <c r="A87" s="23" t="str">
        <f>IF(B87&lt;&gt;"","2.3.3","")</f>
        <v/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2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4"/>
      <c r="Y87" s="410"/>
      <c r="Z87" s="410"/>
    </row>
    <row r="88" spans="1:26" s="25" customFormat="1" ht="48" customHeight="1">
      <c r="A88" s="23" t="str">
        <f>IF(B88&lt;&gt;"","2.3.4","")</f>
        <v/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2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4"/>
      <c r="Y88" s="410"/>
      <c r="Z88" s="410"/>
    </row>
    <row r="89" spans="1:26" s="25" customFormat="1" ht="48" customHeight="1">
      <c r="A89" s="23" t="str">
        <f>IF(B89&lt;&gt;"","2.3.5","")</f>
        <v/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2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4"/>
      <c r="Y89" s="410"/>
      <c r="Z89" s="410"/>
    </row>
    <row r="90" ht="9.95" customHeight="1"/>
    <row r="91" ht="21" customHeight="1">
      <c r="A91" s="5" t="s">
        <v>69</v>
      </c>
    </row>
    <row r="92" ht="9.95" customHeight="1"/>
    <row r="93" spans="1:26" ht="60" customHeight="1">
      <c r="A93" s="19" t="s">
        <v>6</v>
      </c>
      <c r="B93" s="100" t="s">
        <v>28</v>
      </c>
      <c r="C93" s="100"/>
      <c r="D93" s="100"/>
      <c r="E93" s="100"/>
      <c r="F93" s="100"/>
      <c r="G93" s="100"/>
      <c r="H93" s="100" t="s">
        <v>23</v>
      </c>
      <c r="I93" s="100"/>
      <c r="J93" s="100"/>
      <c r="K93" s="100"/>
      <c r="L93" s="100"/>
      <c r="M93" s="100"/>
      <c r="N93" s="100"/>
      <c r="O93" s="100"/>
      <c r="P93" s="100"/>
      <c r="Q93" s="85" t="s">
        <v>29</v>
      </c>
      <c r="R93" s="86"/>
      <c r="S93" s="86"/>
      <c r="T93" s="86"/>
      <c r="U93" s="86"/>
      <c r="V93" s="86"/>
      <c r="W93" s="86"/>
      <c r="X93" s="87"/>
      <c r="Y93" s="88" t="s">
        <v>24</v>
      </c>
      <c r="Z93" s="88"/>
    </row>
    <row r="94" spans="1:26" ht="72" customHeight="1">
      <c r="A94" s="18" t="str">
        <f>IF(B94&lt;&gt;"","3.1","")</f>
        <v/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66"/>
      <c r="R94" s="67"/>
      <c r="S94" s="67"/>
      <c r="T94" s="67"/>
      <c r="U94" s="67"/>
      <c r="V94" s="67"/>
      <c r="W94" s="67"/>
      <c r="X94" s="68"/>
      <c r="Y94" s="93"/>
      <c r="Z94" s="93"/>
    </row>
    <row r="95" spans="1:26" ht="72" customHeight="1">
      <c r="A95" s="18" t="str">
        <f>IF(B95&lt;&gt;"","3.2","")</f>
        <v/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66"/>
      <c r="R95" s="67"/>
      <c r="S95" s="67"/>
      <c r="T95" s="67"/>
      <c r="U95" s="67"/>
      <c r="V95" s="67"/>
      <c r="W95" s="67"/>
      <c r="X95" s="68"/>
      <c r="Y95" s="93"/>
      <c r="Z95" s="93"/>
    </row>
    <row r="96" spans="1:26" ht="72" customHeight="1">
      <c r="A96" s="18" t="str">
        <f>IF(B96&lt;&gt;"","3.3","")</f>
        <v/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66"/>
      <c r="R96" s="67"/>
      <c r="S96" s="67"/>
      <c r="T96" s="67"/>
      <c r="U96" s="67"/>
      <c r="V96" s="67"/>
      <c r="W96" s="67"/>
      <c r="X96" s="68"/>
      <c r="Y96" s="93"/>
      <c r="Z96" s="93"/>
    </row>
    <row r="97" spans="1:26" ht="72" customHeight="1">
      <c r="A97" s="18" t="str">
        <f>IF(B97&lt;&gt;"","3.4","")</f>
        <v/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66"/>
      <c r="R97" s="67"/>
      <c r="S97" s="67"/>
      <c r="T97" s="67"/>
      <c r="U97" s="67"/>
      <c r="V97" s="67"/>
      <c r="W97" s="67"/>
      <c r="X97" s="68"/>
      <c r="Y97" s="93"/>
      <c r="Z97" s="93"/>
    </row>
    <row r="98" spans="1:26" ht="72" customHeight="1">
      <c r="A98" s="18" t="str">
        <f>IF(B98&lt;&gt;"","3.5","")</f>
        <v/>
      </c>
      <c r="B98" s="66"/>
      <c r="C98" s="67"/>
      <c r="D98" s="67"/>
      <c r="E98" s="67"/>
      <c r="F98" s="67"/>
      <c r="G98" s="68"/>
      <c r="H98" s="66"/>
      <c r="I98" s="67"/>
      <c r="J98" s="67"/>
      <c r="K98" s="67"/>
      <c r="L98" s="67"/>
      <c r="M98" s="67"/>
      <c r="N98" s="67"/>
      <c r="O98" s="67"/>
      <c r="P98" s="68"/>
      <c r="Q98" s="66"/>
      <c r="R98" s="67"/>
      <c r="S98" s="67"/>
      <c r="T98" s="67"/>
      <c r="U98" s="67"/>
      <c r="V98" s="67"/>
      <c r="W98" s="67"/>
      <c r="X98" s="68"/>
      <c r="Y98" s="69"/>
      <c r="Z98" s="70"/>
    </row>
    <row r="99" spans="1:26" ht="72" customHeight="1">
      <c r="A99" s="18" t="str">
        <f>IF(B99&lt;&gt;"","3.6","")</f>
        <v/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66"/>
      <c r="R99" s="67"/>
      <c r="S99" s="67"/>
      <c r="T99" s="67"/>
      <c r="U99" s="67"/>
      <c r="V99" s="67"/>
      <c r="W99" s="67"/>
      <c r="X99" s="68"/>
      <c r="Y99" s="93"/>
      <c r="Z99" s="93"/>
    </row>
    <row r="100" ht="9.95" customHeight="1">
      <c r="A100" s="5"/>
    </row>
    <row r="101" ht="24" customHeight="1">
      <c r="A101" s="5" t="s">
        <v>70</v>
      </c>
    </row>
    <row r="102" ht="9.95" customHeight="1">
      <c r="A102" s="5"/>
    </row>
    <row r="103" spans="2:25" ht="48" customHeight="1">
      <c r="B103" s="185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7"/>
    </row>
    <row r="104" spans="2:25" ht="48" customHeight="1">
      <c r="B104" s="188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90"/>
    </row>
    <row r="105" spans="2:25" ht="48" customHeight="1">
      <c r="B105" s="188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90"/>
    </row>
    <row r="106" spans="2:25" ht="48" customHeight="1">
      <c r="B106" s="188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  <c r="Y106" s="190"/>
    </row>
    <row r="107" spans="2:25" ht="48" customHeight="1">
      <c r="B107" s="191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3"/>
    </row>
    <row r="108" ht="9.95" customHeight="1">
      <c r="A108" s="5"/>
    </row>
    <row r="109" ht="24" customHeight="1">
      <c r="A109" s="5" t="s">
        <v>71</v>
      </c>
    </row>
    <row r="110" ht="9.95" customHeight="1"/>
    <row r="111" spans="2:25" ht="15">
      <c r="B111" s="166"/>
      <c r="C111" s="166"/>
      <c r="D111" s="166"/>
      <c r="E111" s="166"/>
      <c r="F111" s="166"/>
      <c r="G111" s="166"/>
      <c r="H111" s="166"/>
      <c r="J111" s="166"/>
      <c r="K111" s="166"/>
      <c r="L111" s="166"/>
      <c r="M111" s="166"/>
      <c r="N111" s="166"/>
      <c r="O111" s="166"/>
      <c r="P111" s="166"/>
      <c r="Q111" s="166"/>
      <c r="S111" s="167"/>
      <c r="T111" s="168"/>
      <c r="U111" s="168"/>
      <c r="V111" s="168"/>
      <c r="W111" s="168"/>
      <c r="X111" s="168"/>
      <c r="Y111" s="169"/>
    </row>
    <row r="112" spans="2:25" ht="21" customHeight="1">
      <c r="B112" s="166"/>
      <c r="C112" s="166"/>
      <c r="D112" s="166"/>
      <c r="E112" s="166"/>
      <c r="F112" s="166"/>
      <c r="G112" s="166"/>
      <c r="H112" s="166"/>
      <c r="J112" s="166"/>
      <c r="K112" s="166"/>
      <c r="L112" s="166"/>
      <c r="M112" s="166"/>
      <c r="N112" s="166"/>
      <c r="O112" s="166"/>
      <c r="P112" s="166"/>
      <c r="Q112" s="166"/>
      <c r="S112" s="170"/>
      <c r="T112" s="171"/>
      <c r="U112" s="171"/>
      <c r="V112" s="171"/>
      <c r="W112" s="171"/>
      <c r="X112" s="171"/>
      <c r="Y112" s="172"/>
    </row>
    <row r="113" spans="2:25" ht="21" customHeight="1">
      <c r="B113" s="166"/>
      <c r="C113" s="166"/>
      <c r="D113" s="166"/>
      <c r="E113" s="166"/>
      <c r="F113" s="166"/>
      <c r="G113" s="166"/>
      <c r="H113" s="166"/>
      <c r="J113" s="166"/>
      <c r="K113" s="166"/>
      <c r="L113" s="166"/>
      <c r="M113" s="166"/>
      <c r="N113" s="166"/>
      <c r="O113" s="166"/>
      <c r="P113" s="166"/>
      <c r="Q113" s="166"/>
      <c r="S113" s="170"/>
      <c r="T113" s="171"/>
      <c r="U113" s="171"/>
      <c r="V113" s="171"/>
      <c r="W113" s="171"/>
      <c r="X113" s="171"/>
      <c r="Y113" s="172"/>
    </row>
    <row r="114" spans="2:25" ht="21" customHeight="1">
      <c r="B114" s="166"/>
      <c r="C114" s="166"/>
      <c r="D114" s="166"/>
      <c r="E114" s="166"/>
      <c r="F114" s="166"/>
      <c r="G114" s="166"/>
      <c r="H114" s="166"/>
      <c r="J114" s="166"/>
      <c r="K114" s="166"/>
      <c r="L114" s="166"/>
      <c r="M114" s="166"/>
      <c r="N114" s="166"/>
      <c r="O114" s="166"/>
      <c r="P114" s="166"/>
      <c r="Q114" s="166"/>
      <c r="S114" s="170"/>
      <c r="T114" s="171"/>
      <c r="U114" s="171"/>
      <c r="V114" s="171"/>
      <c r="W114" s="171"/>
      <c r="X114" s="171"/>
      <c r="Y114" s="172"/>
    </row>
    <row r="115" spans="2:25" ht="24" customHeight="1">
      <c r="B115" s="166"/>
      <c r="C115" s="166"/>
      <c r="D115" s="166"/>
      <c r="E115" s="166"/>
      <c r="F115" s="166"/>
      <c r="G115" s="166"/>
      <c r="H115" s="166"/>
      <c r="J115" s="166"/>
      <c r="K115" s="166"/>
      <c r="L115" s="166"/>
      <c r="M115" s="166"/>
      <c r="N115" s="166"/>
      <c r="O115" s="166"/>
      <c r="P115" s="166"/>
      <c r="Q115" s="166"/>
      <c r="S115" s="170"/>
      <c r="T115" s="171"/>
      <c r="U115" s="171"/>
      <c r="V115" s="171"/>
      <c r="W115" s="171"/>
      <c r="X115" s="171"/>
      <c r="Y115" s="172"/>
    </row>
    <row r="116" spans="2:25" ht="24" customHeight="1">
      <c r="B116" s="166"/>
      <c r="C116" s="166"/>
      <c r="D116" s="166"/>
      <c r="E116" s="166"/>
      <c r="F116" s="166"/>
      <c r="G116" s="166"/>
      <c r="H116" s="166"/>
      <c r="J116" s="166"/>
      <c r="K116" s="166"/>
      <c r="L116" s="166"/>
      <c r="M116" s="166"/>
      <c r="N116" s="166"/>
      <c r="O116" s="166"/>
      <c r="P116" s="166"/>
      <c r="Q116" s="166"/>
      <c r="S116" s="170"/>
      <c r="T116" s="171"/>
      <c r="U116" s="171"/>
      <c r="V116" s="171"/>
      <c r="W116" s="171"/>
      <c r="X116" s="171"/>
      <c r="Y116" s="172"/>
    </row>
    <row r="117" spans="2:25" ht="24" customHeight="1">
      <c r="B117" s="166"/>
      <c r="C117" s="166"/>
      <c r="D117" s="166"/>
      <c r="E117" s="166"/>
      <c r="F117" s="166"/>
      <c r="G117" s="166"/>
      <c r="H117" s="166"/>
      <c r="J117" s="166"/>
      <c r="K117" s="166"/>
      <c r="L117" s="166"/>
      <c r="M117" s="166"/>
      <c r="N117" s="166"/>
      <c r="O117" s="166"/>
      <c r="P117" s="166"/>
      <c r="Q117" s="166"/>
      <c r="S117" s="170"/>
      <c r="T117" s="171"/>
      <c r="U117" s="171"/>
      <c r="V117" s="171"/>
      <c r="W117" s="171"/>
      <c r="X117" s="171"/>
      <c r="Y117" s="172"/>
    </row>
    <row r="118" spans="2:25" ht="15">
      <c r="B118" s="166"/>
      <c r="C118" s="166"/>
      <c r="D118" s="166"/>
      <c r="E118" s="166"/>
      <c r="F118" s="166"/>
      <c r="G118" s="166"/>
      <c r="H118" s="166"/>
      <c r="J118" s="166"/>
      <c r="K118" s="166"/>
      <c r="L118" s="166"/>
      <c r="M118" s="166"/>
      <c r="N118" s="166"/>
      <c r="O118" s="166"/>
      <c r="P118" s="166"/>
      <c r="Q118" s="166"/>
      <c r="S118" s="170"/>
      <c r="T118" s="171"/>
      <c r="U118" s="171"/>
      <c r="V118" s="171"/>
      <c r="W118" s="171"/>
      <c r="X118" s="171"/>
      <c r="Y118" s="172"/>
    </row>
    <row r="119" spans="2:25" ht="15">
      <c r="B119" s="166"/>
      <c r="C119" s="166"/>
      <c r="D119" s="166"/>
      <c r="E119" s="166"/>
      <c r="F119" s="166"/>
      <c r="G119" s="166"/>
      <c r="H119" s="166"/>
      <c r="J119" s="166"/>
      <c r="K119" s="166"/>
      <c r="L119" s="166"/>
      <c r="M119" s="166"/>
      <c r="N119" s="166"/>
      <c r="O119" s="166"/>
      <c r="P119" s="166"/>
      <c r="Q119" s="166"/>
      <c r="S119" s="170"/>
      <c r="T119" s="171"/>
      <c r="U119" s="171"/>
      <c r="V119" s="171"/>
      <c r="W119" s="171"/>
      <c r="X119" s="171"/>
      <c r="Y119" s="172"/>
    </row>
    <row r="120" spans="2:25" ht="15">
      <c r="B120" s="166"/>
      <c r="C120" s="166"/>
      <c r="D120" s="166"/>
      <c r="E120" s="166"/>
      <c r="F120" s="166"/>
      <c r="G120" s="166"/>
      <c r="H120" s="166"/>
      <c r="J120" s="166"/>
      <c r="K120" s="166"/>
      <c r="L120" s="166"/>
      <c r="M120" s="166"/>
      <c r="N120" s="166"/>
      <c r="O120" s="166"/>
      <c r="P120" s="166"/>
      <c r="Q120" s="166"/>
      <c r="S120" s="173"/>
      <c r="T120" s="174"/>
      <c r="U120" s="174"/>
      <c r="V120" s="174"/>
      <c r="W120" s="174"/>
      <c r="X120" s="174"/>
      <c r="Y120" s="175"/>
    </row>
    <row r="121" spans="2:25" ht="48" customHeight="1">
      <c r="B121" s="184"/>
      <c r="C121" s="184"/>
      <c r="D121" s="184"/>
      <c r="E121" s="184"/>
      <c r="F121" s="184"/>
      <c r="G121" s="184"/>
      <c r="H121" s="184"/>
      <c r="J121" s="176"/>
      <c r="K121" s="177"/>
      <c r="L121" s="177"/>
      <c r="M121" s="177"/>
      <c r="N121" s="177"/>
      <c r="O121" s="177"/>
      <c r="P121" s="177"/>
      <c r="Q121" s="178"/>
      <c r="S121" s="176"/>
      <c r="T121" s="177"/>
      <c r="U121" s="177"/>
      <c r="V121" s="177"/>
      <c r="W121" s="177"/>
      <c r="X121" s="177"/>
      <c r="Y121" s="178"/>
    </row>
    <row r="122" spans="2:25" ht="48" customHeight="1">
      <c r="B122" s="184"/>
      <c r="C122" s="184"/>
      <c r="D122" s="184"/>
      <c r="E122" s="184"/>
      <c r="F122" s="184"/>
      <c r="G122" s="184"/>
      <c r="H122" s="184"/>
      <c r="J122" s="179"/>
      <c r="K122" s="180"/>
      <c r="L122" s="180"/>
      <c r="M122" s="180"/>
      <c r="N122" s="180"/>
      <c r="O122" s="180"/>
      <c r="P122" s="180"/>
      <c r="Q122" s="181"/>
      <c r="S122" s="179"/>
      <c r="T122" s="180"/>
      <c r="U122" s="180"/>
      <c r="V122" s="180"/>
      <c r="W122" s="180"/>
      <c r="X122" s="180"/>
      <c r="Y122" s="181"/>
    </row>
    <row r="124" spans="2:25" ht="15">
      <c r="B124" s="166"/>
      <c r="C124" s="166"/>
      <c r="D124" s="166"/>
      <c r="E124" s="166"/>
      <c r="F124" s="166"/>
      <c r="G124" s="166"/>
      <c r="H124" s="166"/>
      <c r="J124" s="166"/>
      <c r="K124" s="166"/>
      <c r="L124" s="166"/>
      <c r="M124" s="166"/>
      <c r="N124" s="166"/>
      <c r="O124" s="166"/>
      <c r="P124" s="166"/>
      <c r="Q124" s="166"/>
      <c r="S124" s="167"/>
      <c r="T124" s="168"/>
      <c r="U124" s="168"/>
      <c r="V124" s="168"/>
      <c r="W124" s="168"/>
      <c r="X124" s="168"/>
      <c r="Y124" s="169"/>
    </row>
    <row r="125" spans="2:25" ht="15">
      <c r="B125" s="166"/>
      <c r="C125" s="166"/>
      <c r="D125" s="166"/>
      <c r="E125" s="166"/>
      <c r="F125" s="166"/>
      <c r="G125" s="166"/>
      <c r="H125" s="166"/>
      <c r="J125" s="166"/>
      <c r="K125" s="166"/>
      <c r="L125" s="166"/>
      <c r="M125" s="166"/>
      <c r="N125" s="166"/>
      <c r="O125" s="166"/>
      <c r="P125" s="166"/>
      <c r="Q125" s="166"/>
      <c r="S125" s="170"/>
      <c r="T125" s="171"/>
      <c r="U125" s="171"/>
      <c r="V125" s="171"/>
      <c r="W125" s="171"/>
      <c r="X125" s="171"/>
      <c r="Y125" s="172"/>
    </row>
    <row r="126" spans="2:25" ht="15">
      <c r="B126" s="166"/>
      <c r="C126" s="166"/>
      <c r="D126" s="166"/>
      <c r="E126" s="166"/>
      <c r="F126" s="166"/>
      <c r="G126" s="166"/>
      <c r="H126" s="166"/>
      <c r="J126" s="166"/>
      <c r="K126" s="166"/>
      <c r="L126" s="166"/>
      <c r="M126" s="166"/>
      <c r="N126" s="166"/>
      <c r="O126" s="166"/>
      <c r="P126" s="166"/>
      <c r="Q126" s="166"/>
      <c r="S126" s="170"/>
      <c r="T126" s="171"/>
      <c r="U126" s="171"/>
      <c r="V126" s="171"/>
      <c r="W126" s="171"/>
      <c r="X126" s="171"/>
      <c r="Y126" s="172"/>
    </row>
    <row r="127" spans="2:25" ht="15">
      <c r="B127" s="166"/>
      <c r="C127" s="166"/>
      <c r="D127" s="166"/>
      <c r="E127" s="166"/>
      <c r="F127" s="166"/>
      <c r="G127" s="166"/>
      <c r="H127" s="166"/>
      <c r="J127" s="166"/>
      <c r="K127" s="166"/>
      <c r="L127" s="166"/>
      <c r="M127" s="166"/>
      <c r="N127" s="166"/>
      <c r="O127" s="166"/>
      <c r="P127" s="166"/>
      <c r="Q127" s="166"/>
      <c r="S127" s="170"/>
      <c r="T127" s="171"/>
      <c r="U127" s="171"/>
      <c r="V127" s="171"/>
      <c r="W127" s="171"/>
      <c r="X127" s="171"/>
      <c r="Y127" s="172"/>
    </row>
    <row r="128" spans="2:25" ht="15">
      <c r="B128" s="166"/>
      <c r="C128" s="166"/>
      <c r="D128" s="166"/>
      <c r="E128" s="166"/>
      <c r="F128" s="166"/>
      <c r="G128" s="166"/>
      <c r="H128" s="166"/>
      <c r="J128" s="166"/>
      <c r="K128" s="166"/>
      <c r="L128" s="166"/>
      <c r="M128" s="166"/>
      <c r="N128" s="166"/>
      <c r="O128" s="166"/>
      <c r="P128" s="166"/>
      <c r="Q128" s="166"/>
      <c r="S128" s="170"/>
      <c r="T128" s="171"/>
      <c r="U128" s="171"/>
      <c r="V128" s="171"/>
      <c r="W128" s="171"/>
      <c r="X128" s="171"/>
      <c r="Y128" s="172"/>
    </row>
    <row r="129" spans="2:25" ht="15">
      <c r="B129" s="166"/>
      <c r="C129" s="166"/>
      <c r="D129" s="166"/>
      <c r="E129" s="166"/>
      <c r="F129" s="166"/>
      <c r="G129" s="166"/>
      <c r="H129" s="166"/>
      <c r="J129" s="166"/>
      <c r="K129" s="166"/>
      <c r="L129" s="166"/>
      <c r="M129" s="166"/>
      <c r="N129" s="166"/>
      <c r="O129" s="166"/>
      <c r="P129" s="166"/>
      <c r="Q129" s="166"/>
      <c r="S129" s="170"/>
      <c r="T129" s="171"/>
      <c r="U129" s="171"/>
      <c r="V129" s="171"/>
      <c r="W129" s="171"/>
      <c r="X129" s="171"/>
      <c r="Y129" s="172"/>
    </row>
    <row r="130" spans="2:25" ht="15">
      <c r="B130" s="166"/>
      <c r="C130" s="166"/>
      <c r="D130" s="166"/>
      <c r="E130" s="166"/>
      <c r="F130" s="166"/>
      <c r="G130" s="166"/>
      <c r="H130" s="166"/>
      <c r="J130" s="166"/>
      <c r="K130" s="166"/>
      <c r="L130" s="166"/>
      <c r="M130" s="166"/>
      <c r="N130" s="166"/>
      <c r="O130" s="166"/>
      <c r="P130" s="166"/>
      <c r="Q130" s="166"/>
      <c r="S130" s="170"/>
      <c r="T130" s="171"/>
      <c r="U130" s="171"/>
      <c r="V130" s="171"/>
      <c r="W130" s="171"/>
      <c r="X130" s="171"/>
      <c r="Y130" s="172"/>
    </row>
    <row r="131" spans="2:25" ht="15">
      <c r="B131" s="166"/>
      <c r="C131" s="166"/>
      <c r="D131" s="166"/>
      <c r="E131" s="166"/>
      <c r="F131" s="166"/>
      <c r="G131" s="166"/>
      <c r="H131" s="166"/>
      <c r="J131" s="166"/>
      <c r="K131" s="166"/>
      <c r="L131" s="166"/>
      <c r="M131" s="166"/>
      <c r="N131" s="166"/>
      <c r="O131" s="166"/>
      <c r="P131" s="166"/>
      <c r="Q131" s="166"/>
      <c r="S131" s="170"/>
      <c r="T131" s="171"/>
      <c r="U131" s="171"/>
      <c r="V131" s="171"/>
      <c r="W131" s="171"/>
      <c r="X131" s="171"/>
      <c r="Y131" s="172"/>
    </row>
    <row r="132" spans="2:25" ht="15">
      <c r="B132" s="166"/>
      <c r="C132" s="166"/>
      <c r="D132" s="166"/>
      <c r="E132" s="166"/>
      <c r="F132" s="166"/>
      <c r="G132" s="166"/>
      <c r="H132" s="166"/>
      <c r="J132" s="166"/>
      <c r="K132" s="166"/>
      <c r="L132" s="166"/>
      <c r="M132" s="166"/>
      <c r="N132" s="166"/>
      <c r="O132" s="166"/>
      <c r="P132" s="166"/>
      <c r="Q132" s="166"/>
      <c r="S132" s="170"/>
      <c r="T132" s="171"/>
      <c r="U132" s="171"/>
      <c r="V132" s="171"/>
      <c r="W132" s="171"/>
      <c r="X132" s="171"/>
      <c r="Y132" s="172"/>
    </row>
    <row r="133" spans="2:25" ht="15">
      <c r="B133" s="166"/>
      <c r="C133" s="166"/>
      <c r="D133" s="166"/>
      <c r="E133" s="166"/>
      <c r="F133" s="166"/>
      <c r="G133" s="166"/>
      <c r="H133" s="166"/>
      <c r="J133" s="166"/>
      <c r="K133" s="166"/>
      <c r="L133" s="166"/>
      <c r="M133" s="166"/>
      <c r="N133" s="166"/>
      <c r="O133" s="166"/>
      <c r="P133" s="166"/>
      <c r="Q133" s="166"/>
      <c r="S133" s="173"/>
      <c r="T133" s="174"/>
      <c r="U133" s="174"/>
      <c r="V133" s="174"/>
      <c r="W133" s="174"/>
      <c r="X133" s="174"/>
      <c r="Y133" s="175"/>
    </row>
    <row r="134" spans="2:25" ht="48" customHeight="1">
      <c r="B134" s="93"/>
      <c r="C134" s="93"/>
      <c r="D134" s="93"/>
      <c r="E134" s="93"/>
      <c r="F134" s="93"/>
      <c r="G134" s="93"/>
      <c r="H134" s="93"/>
      <c r="J134" s="176"/>
      <c r="K134" s="177"/>
      <c r="L134" s="177"/>
      <c r="M134" s="177"/>
      <c r="N134" s="177"/>
      <c r="O134" s="177"/>
      <c r="P134" s="177"/>
      <c r="Q134" s="178"/>
      <c r="S134" s="154"/>
      <c r="T134" s="155"/>
      <c r="U134" s="155"/>
      <c r="V134" s="155"/>
      <c r="W134" s="155"/>
      <c r="X134" s="155"/>
      <c r="Y134" s="156"/>
    </row>
    <row r="135" spans="2:25" ht="48" customHeight="1">
      <c r="B135" s="93"/>
      <c r="C135" s="93"/>
      <c r="D135" s="93"/>
      <c r="E135" s="93"/>
      <c r="F135" s="93"/>
      <c r="G135" s="93"/>
      <c r="H135" s="93"/>
      <c r="J135" s="179"/>
      <c r="K135" s="180"/>
      <c r="L135" s="180"/>
      <c r="M135" s="180"/>
      <c r="N135" s="180"/>
      <c r="O135" s="180"/>
      <c r="P135" s="180"/>
      <c r="Q135" s="181"/>
      <c r="S135" s="157"/>
      <c r="T135" s="158"/>
      <c r="U135" s="158"/>
      <c r="V135" s="158"/>
      <c r="W135" s="158"/>
      <c r="X135" s="158"/>
      <c r="Y135" s="159"/>
    </row>
    <row r="137" spans="2:25" ht="15">
      <c r="B137" s="167"/>
      <c r="C137" s="168"/>
      <c r="D137" s="168"/>
      <c r="E137" s="168"/>
      <c r="F137" s="168"/>
      <c r="G137" s="168"/>
      <c r="H137" s="169"/>
      <c r="J137" s="167"/>
      <c r="K137" s="168"/>
      <c r="L137" s="168"/>
      <c r="M137" s="168"/>
      <c r="N137" s="168"/>
      <c r="O137" s="168"/>
      <c r="P137" s="168"/>
      <c r="Q137" s="169"/>
      <c r="S137" s="167"/>
      <c r="T137" s="168"/>
      <c r="U137" s="168"/>
      <c r="V137" s="168"/>
      <c r="W137" s="168"/>
      <c r="X137" s="168"/>
      <c r="Y137" s="169"/>
    </row>
    <row r="138" spans="2:25" ht="15">
      <c r="B138" s="170"/>
      <c r="C138" s="171"/>
      <c r="D138" s="171"/>
      <c r="E138" s="171"/>
      <c r="F138" s="171"/>
      <c r="G138" s="171"/>
      <c r="H138" s="172"/>
      <c r="J138" s="170"/>
      <c r="K138" s="171"/>
      <c r="L138" s="171"/>
      <c r="M138" s="171"/>
      <c r="N138" s="171"/>
      <c r="O138" s="171"/>
      <c r="P138" s="171"/>
      <c r="Q138" s="172"/>
      <c r="S138" s="170"/>
      <c r="T138" s="171"/>
      <c r="U138" s="171"/>
      <c r="V138" s="171"/>
      <c r="W138" s="171"/>
      <c r="X138" s="171"/>
      <c r="Y138" s="172"/>
    </row>
    <row r="139" spans="2:25" ht="15">
      <c r="B139" s="170"/>
      <c r="C139" s="171"/>
      <c r="D139" s="171"/>
      <c r="E139" s="171"/>
      <c r="F139" s="171"/>
      <c r="G139" s="171"/>
      <c r="H139" s="172"/>
      <c r="J139" s="170"/>
      <c r="K139" s="171"/>
      <c r="L139" s="171"/>
      <c r="M139" s="171"/>
      <c r="N139" s="171"/>
      <c r="O139" s="171"/>
      <c r="P139" s="171"/>
      <c r="Q139" s="172"/>
      <c r="S139" s="170"/>
      <c r="T139" s="171"/>
      <c r="U139" s="171"/>
      <c r="V139" s="171"/>
      <c r="W139" s="171"/>
      <c r="X139" s="171"/>
      <c r="Y139" s="172"/>
    </row>
    <row r="140" spans="2:25" ht="15">
      <c r="B140" s="170"/>
      <c r="C140" s="171"/>
      <c r="D140" s="171"/>
      <c r="E140" s="171"/>
      <c r="F140" s="171"/>
      <c r="G140" s="171"/>
      <c r="H140" s="172"/>
      <c r="J140" s="170"/>
      <c r="K140" s="171"/>
      <c r="L140" s="171"/>
      <c r="M140" s="171"/>
      <c r="N140" s="171"/>
      <c r="O140" s="171"/>
      <c r="P140" s="171"/>
      <c r="Q140" s="172"/>
      <c r="S140" s="170"/>
      <c r="T140" s="171"/>
      <c r="U140" s="171"/>
      <c r="V140" s="171"/>
      <c r="W140" s="171"/>
      <c r="X140" s="171"/>
      <c r="Y140" s="172"/>
    </row>
    <row r="141" spans="2:25" ht="15">
      <c r="B141" s="170"/>
      <c r="C141" s="171"/>
      <c r="D141" s="171"/>
      <c r="E141" s="171"/>
      <c r="F141" s="171"/>
      <c r="G141" s="171"/>
      <c r="H141" s="172"/>
      <c r="J141" s="170"/>
      <c r="K141" s="171"/>
      <c r="L141" s="171"/>
      <c r="M141" s="171"/>
      <c r="N141" s="171"/>
      <c r="O141" s="171"/>
      <c r="P141" s="171"/>
      <c r="Q141" s="172"/>
      <c r="S141" s="170"/>
      <c r="T141" s="171"/>
      <c r="U141" s="171"/>
      <c r="V141" s="171"/>
      <c r="W141" s="171"/>
      <c r="X141" s="171"/>
      <c r="Y141" s="172"/>
    </row>
    <row r="142" spans="2:25" ht="15">
      <c r="B142" s="170"/>
      <c r="C142" s="171"/>
      <c r="D142" s="171"/>
      <c r="E142" s="171"/>
      <c r="F142" s="171"/>
      <c r="G142" s="171"/>
      <c r="H142" s="172"/>
      <c r="J142" s="170"/>
      <c r="K142" s="171"/>
      <c r="L142" s="171"/>
      <c r="M142" s="171"/>
      <c r="N142" s="171"/>
      <c r="O142" s="171"/>
      <c r="P142" s="171"/>
      <c r="Q142" s="172"/>
      <c r="S142" s="170"/>
      <c r="T142" s="171"/>
      <c r="U142" s="171"/>
      <c r="V142" s="171"/>
      <c r="W142" s="171"/>
      <c r="X142" s="171"/>
      <c r="Y142" s="172"/>
    </row>
    <row r="143" spans="2:25" ht="15">
      <c r="B143" s="170"/>
      <c r="C143" s="171"/>
      <c r="D143" s="171"/>
      <c r="E143" s="171"/>
      <c r="F143" s="171"/>
      <c r="G143" s="171"/>
      <c r="H143" s="172"/>
      <c r="J143" s="170"/>
      <c r="K143" s="171"/>
      <c r="L143" s="171"/>
      <c r="M143" s="171"/>
      <c r="N143" s="171"/>
      <c r="O143" s="171"/>
      <c r="P143" s="171"/>
      <c r="Q143" s="172"/>
      <c r="S143" s="170"/>
      <c r="T143" s="171"/>
      <c r="U143" s="171"/>
      <c r="V143" s="171"/>
      <c r="W143" s="171"/>
      <c r="X143" s="171"/>
      <c r="Y143" s="172"/>
    </row>
    <row r="144" spans="2:25" ht="15">
      <c r="B144" s="170"/>
      <c r="C144" s="171"/>
      <c r="D144" s="171"/>
      <c r="E144" s="171"/>
      <c r="F144" s="171"/>
      <c r="G144" s="171"/>
      <c r="H144" s="172"/>
      <c r="J144" s="170"/>
      <c r="K144" s="171"/>
      <c r="L144" s="171"/>
      <c r="M144" s="171"/>
      <c r="N144" s="171"/>
      <c r="O144" s="171"/>
      <c r="P144" s="171"/>
      <c r="Q144" s="172"/>
      <c r="S144" s="170"/>
      <c r="T144" s="171"/>
      <c r="U144" s="171"/>
      <c r="V144" s="171"/>
      <c r="W144" s="171"/>
      <c r="X144" s="171"/>
      <c r="Y144" s="172"/>
    </row>
    <row r="145" spans="2:25" ht="15">
      <c r="B145" s="170"/>
      <c r="C145" s="171"/>
      <c r="D145" s="171"/>
      <c r="E145" s="171"/>
      <c r="F145" s="171"/>
      <c r="G145" s="171"/>
      <c r="H145" s="172"/>
      <c r="J145" s="170"/>
      <c r="K145" s="171"/>
      <c r="L145" s="171"/>
      <c r="M145" s="171"/>
      <c r="N145" s="171"/>
      <c r="O145" s="171"/>
      <c r="P145" s="171"/>
      <c r="Q145" s="172"/>
      <c r="S145" s="170"/>
      <c r="T145" s="171"/>
      <c r="U145" s="171"/>
      <c r="V145" s="171"/>
      <c r="W145" s="171"/>
      <c r="X145" s="171"/>
      <c r="Y145" s="172"/>
    </row>
    <row r="146" spans="2:25" ht="15">
      <c r="B146" s="173"/>
      <c r="C146" s="174"/>
      <c r="D146" s="174"/>
      <c r="E146" s="174"/>
      <c r="F146" s="174"/>
      <c r="G146" s="174"/>
      <c r="H146" s="175"/>
      <c r="J146" s="173"/>
      <c r="K146" s="174"/>
      <c r="L146" s="174"/>
      <c r="M146" s="174"/>
      <c r="N146" s="174"/>
      <c r="O146" s="174"/>
      <c r="P146" s="174"/>
      <c r="Q146" s="175"/>
      <c r="S146" s="173"/>
      <c r="T146" s="174"/>
      <c r="U146" s="174"/>
      <c r="V146" s="174"/>
      <c r="W146" s="174"/>
      <c r="X146" s="174"/>
      <c r="Y146" s="175"/>
    </row>
    <row r="147" spans="2:25" ht="48" customHeight="1">
      <c r="B147" s="154"/>
      <c r="C147" s="155"/>
      <c r="D147" s="155"/>
      <c r="E147" s="155"/>
      <c r="F147" s="155"/>
      <c r="G147" s="155"/>
      <c r="H147" s="156"/>
      <c r="J147" s="160"/>
      <c r="K147" s="161"/>
      <c r="L147" s="161"/>
      <c r="M147" s="161"/>
      <c r="N147" s="161"/>
      <c r="O147" s="161"/>
      <c r="P147" s="161"/>
      <c r="Q147" s="162"/>
      <c r="S147" s="154"/>
      <c r="T147" s="155"/>
      <c r="U147" s="155"/>
      <c r="V147" s="155"/>
      <c r="W147" s="155"/>
      <c r="X147" s="155"/>
      <c r="Y147" s="156"/>
    </row>
    <row r="148" spans="2:25" ht="48" customHeight="1">
      <c r="B148" s="157"/>
      <c r="C148" s="158"/>
      <c r="D148" s="158"/>
      <c r="E148" s="158"/>
      <c r="F148" s="158"/>
      <c r="G148" s="158"/>
      <c r="H148" s="159"/>
      <c r="J148" s="163"/>
      <c r="K148" s="164"/>
      <c r="L148" s="164"/>
      <c r="M148" s="164"/>
      <c r="N148" s="164"/>
      <c r="O148" s="164"/>
      <c r="P148" s="164"/>
      <c r="Q148" s="165"/>
      <c r="S148" s="157"/>
      <c r="T148" s="158"/>
      <c r="U148" s="158"/>
      <c r="V148" s="158"/>
      <c r="W148" s="158"/>
      <c r="X148" s="158"/>
      <c r="Y148" s="159"/>
    </row>
    <row r="151" spans="5:23" ht="15">
      <c r="E151" s="17" t="s">
        <v>30</v>
      </c>
      <c r="F151" s="151"/>
      <c r="G151" s="151"/>
      <c r="H151" s="151"/>
      <c r="I151" s="151"/>
      <c r="J151" s="151"/>
      <c r="Q151" s="17" t="s">
        <v>31</v>
      </c>
      <c r="R151" s="151"/>
      <c r="S151" s="151"/>
      <c r="T151" s="151"/>
      <c r="U151" s="151"/>
      <c r="V151" s="151"/>
      <c r="W151" s="151"/>
    </row>
    <row r="152" spans="5:24" ht="27.75">
      <c r="E152" s="17" t="s">
        <v>32</v>
      </c>
      <c r="F152" s="152"/>
      <c r="G152" s="152"/>
      <c r="H152" s="152"/>
      <c r="I152" s="152"/>
      <c r="J152" s="152"/>
      <c r="K152" s="5" t="s">
        <v>33</v>
      </c>
      <c r="Q152" s="17" t="s">
        <v>32</v>
      </c>
      <c r="R152" s="151"/>
      <c r="S152" s="151"/>
      <c r="T152" s="151"/>
      <c r="U152" s="151"/>
      <c r="V152" s="151"/>
      <c r="W152" s="151"/>
      <c r="X152" s="5" t="s">
        <v>33</v>
      </c>
    </row>
    <row r="153" spans="5:24" ht="27.75">
      <c r="E153" s="17" t="s">
        <v>34</v>
      </c>
      <c r="F153" s="152"/>
      <c r="G153" s="152"/>
      <c r="H153" s="152"/>
      <c r="I153" s="152"/>
      <c r="J153" s="152"/>
      <c r="Q153" s="153"/>
      <c r="R153" s="153"/>
      <c r="S153" s="153"/>
      <c r="T153" s="153"/>
      <c r="U153" s="153"/>
      <c r="V153" s="153"/>
      <c r="W153" s="153"/>
      <c r="X153" s="153"/>
    </row>
    <row r="154" spans="5:23" ht="27.75">
      <c r="E154" s="17" t="s">
        <v>35</v>
      </c>
      <c r="F154" s="148"/>
      <c r="G154" s="148"/>
      <c r="H154" s="148"/>
      <c r="I154" s="148"/>
      <c r="J154" s="148"/>
      <c r="Q154" s="17" t="s">
        <v>35</v>
      </c>
      <c r="R154" s="149"/>
      <c r="S154" s="149"/>
      <c r="T154" s="149"/>
      <c r="U154" s="149"/>
      <c r="V154" s="149"/>
      <c r="W154" s="149"/>
    </row>
    <row r="155" spans="5:10" ht="27.75">
      <c r="E155" s="17" t="s">
        <v>36</v>
      </c>
      <c r="F155" s="150"/>
      <c r="G155" s="150"/>
      <c r="H155" s="150"/>
      <c r="I155" s="150"/>
      <c r="J155" s="150"/>
    </row>
  </sheetData>
  <protectedRanges>
    <protectedRange sqref="M7 H8 V12 K31:S32 X31 B73:Z77 B79:Z83 B85:Z89 B94:Z99 B103 B111 B121 J111 J121 S111 S121 B124 B134 J124 J134 S124 S134 B137 B147 J137 J147 S137 S147 R151:R152 Q153 R154 F151:F155 K34:S67" name="ช่วง1_2"/>
  </protectedRanges>
  <mergeCells count="467">
    <mergeCell ref="S134:Y135"/>
    <mergeCell ref="B111:H120"/>
    <mergeCell ref="J111:Q120"/>
    <mergeCell ref="A33:A36"/>
    <mergeCell ref="A38:A39"/>
    <mergeCell ref="A46:A49"/>
    <mergeCell ref="A51:A52"/>
    <mergeCell ref="A61:A64"/>
    <mergeCell ref="A66:A67"/>
    <mergeCell ref="H99:P99"/>
    <mergeCell ref="Q99:X99"/>
    <mergeCell ref="Y99:Z99"/>
    <mergeCell ref="B103:Y107"/>
    <mergeCell ref="B88:L88"/>
    <mergeCell ref="M88:X88"/>
    <mergeCell ref="B89:L89"/>
    <mergeCell ref="M89:X89"/>
    <mergeCell ref="Y85:Z85"/>
    <mergeCell ref="Y86:Z86"/>
    <mergeCell ref="A84:Z84"/>
    <mergeCell ref="B85:L85"/>
    <mergeCell ref="H67:J67"/>
    <mergeCell ref="K67:M67"/>
    <mergeCell ref="N67:P67"/>
    <mergeCell ref="F154:J154"/>
    <mergeCell ref="R154:W154"/>
    <mergeCell ref="F155:J155"/>
    <mergeCell ref="B147:H148"/>
    <mergeCell ref="J147:Q148"/>
    <mergeCell ref="S147:Y148"/>
    <mergeCell ref="F151:J151"/>
    <mergeCell ref="R151:W151"/>
    <mergeCell ref="F152:J152"/>
    <mergeCell ref="R152:W152"/>
    <mergeCell ref="F153:J153"/>
    <mergeCell ref="Q153:X153"/>
    <mergeCell ref="B137:H146"/>
    <mergeCell ref="J137:Q146"/>
    <mergeCell ref="S137:Y146"/>
    <mergeCell ref="B124:H133"/>
    <mergeCell ref="J124:Q133"/>
    <mergeCell ref="S124:Y133"/>
    <mergeCell ref="B134:H135"/>
    <mergeCell ref="J134:Q135"/>
    <mergeCell ref="X68:Z68"/>
    <mergeCell ref="A69:Z69"/>
    <mergeCell ref="A72:Z72"/>
    <mergeCell ref="B74:L74"/>
    <mergeCell ref="M74:X74"/>
    <mergeCell ref="Y74:Z74"/>
    <mergeCell ref="Y95:Z95"/>
    <mergeCell ref="B96:G96"/>
    <mergeCell ref="H96:P96"/>
    <mergeCell ref="Q96:X96"/>
    <mergeCell ref="Y96:Z96"/>
    <mergeCell ref="Y87:Z87"/>
    <mergeCell ref="Y88:Z88"/>
    <mergeCell ref="Y89:Z89"/>
    <mergeCell ref="B87:L87"/>
    <mergeCell ref="M87:X87"/>
    <mergeCell ref="Q67:S67"/>
    <mergeCell ref="T67:U67"/>
    <mergeCell ref="V67:W67"/>
    <mergeCell ref="A68:S68"/>
    <mergeCell ref="T68:U68"/>
    <mergeCell ref="V68:W68"/>
    <mergeCell ref="B67:G67"/>
    <mergeCell ref="H65:J65"/>
    <mergeCell ref="K65:M65"/>
    <mergeCell ref="N65:P65"/>
    <mergeCell ref="Q65:S65"/>
    <mergeCell ref="T65:U65"/>
    <mergeCell ref="V65:W65"/>
    <mergeCell ref="H66:J66"/>
    <mergeCell ref="K66:M66"/>
    <mergeCell ref="N66:P66"/>
    <mergeCell ref="Q66:S66"/>
    <mergeCell ref="T66:U66"/>
    <mergeCell ref="V66:W66"/>
    <mergeCell ref="B66:G66"/>
    <mergeCell ref="M85:X85"/>
    <mergeCell ref="B86:L86"/>
    <mergeCell ref="M86:X86"/>
    <mergeCell ref="B79:L79"/>
    <mergeCell ref="M79:X79"/>
    <mergeCell ref="Y79:Z79"/>
    <mergeCell ref="Y83:Z83"/>
    <mergeCell ref="B83:L83"/>
    <mergeCell ref="M83:X83"/>
    <mergeCell ref="B80:L80"/>
    <mergeCell ref="M80:X80"/>
    <mergeCell ref="Y80:Z80"/>
    <mergeCell ref="B81:L81"/>
    <mergeCell ref="M81:X81"/>
    <mergeCell ref="Y81:Z81"/>
    <mergeCell ref="B82:L82"/>
    <mergeCell ref="M82:X82"/>
    <mergeCell ref="Y82:Z82"/>
    <mergeCell ref="B77:L77"/>
    <mergeCell ref="Y77:Z77"/>
    <mergeCell ref="B71:L71"/>
    <mergeCell ref="M71:X71"/>
    <mergeCell ref="Y71:Z71"/>
    <mergeCell ref="B73:L73"/>
    <mergeCell ref="M73:X73"/>
    <mergeCell ref="Y73:Z73"/>
    <mergeCell ref="A78:Z78"/>
    <mergeCell ref="B75:L75"/>
    <mergeCell ref="M75:X75"/>
    <mergeCell ref="Y75:Z75"/>
    <mergeCell ref="B76:L76"/>
    <mergeCell ref="M76:X76"/>
    <mergeCell ref="Y76:Z76"/>
    <mergeCell ref="M77:X77"/>
    <mergeCell ref="V60:W60"/>
    <mergeCell ref="H61:J61"/>
    <mergeCell ref="K61:M61"/>
    <mergeCell ref="N61:P61"/>
    <mergeCell ref="H58:J58"/>
    <mergeCell ref="K58:M58"/>
    <mergeCell ref="N58:P58"/>
    <mergeCell ref="Q58:S58"/>
    <mergeCell ref="T58:U58"/>
    <mergeCell ref="V58:W58"/>
    <mergeCell ref="T59:U59"/>
    <mergeCell ref="V59:W59"/>
    <mergeCell ref="H59:J59"/>
    <mergeCell ref="K59:M59"/>
    <mergeCell ref="N59:P59"/>
    <mergeCell ref="Q59:S59"/>
    <mergeCell ref="H60:J60"/>
    <mergeCell ref="K60:M60"/>
    <mergeCell ref="N60:P60"/>
    <mergeCell ref="Q60:S60"/>
    <mergeCell ref="T60:U60"/>
    <mergeCell ref="T56:U56"/>
    <mergeCell ref="V56:W56"/>
    <mergeCell ref="B57:G57"/>
    <mergeCell ref="H57:J57"/>
    <mergeCell ref="K57:M57"/>
    <mergeCell ref="N57:P57"/>
    <mergeCell ref="Q57:S57"/>
    <mergeCell ref="T57:U57"/>
    <mergeCell ref="V57:W57"/>
    <mergeCell ref="B52:G52"/>
    <mergeCell ref="H52:J52"/>
    <mergeCell ref="K52:M52"/>
    <mergeCell ref="N52:P52"/>
    <mergeCell ref="Q52:S52"/>
    <mergeCell ref="T52:U52"/>
    <mergeCell ref="V52:W52"/>
    <mergeCell ref="T54:U54"/>
    <mergeCell ref="V54:W54"/>
    <mergeCell ref="N54:P54"/>
    <mergeCell ref="Q54:S54"/>
    <mergeCell ref="B50:G50"/>
    <mergeCell ref="H50:J50"/>
    <mergeCell ref="K50:M50"/>
    <mergeCell ref="N50:P50"/>
    <mergeCell ref="Q50:S50"/>
    <mergeCell ref="T50:U50"/>
    <mergeCell ref="V50:W50"/>
    <mergeCell ref="B51:G51"/>
    <mergeCell ref="H51:J51"/>
    <mergeCell ref="K51:M51"/>
    <mergeCell ref="N51:P51"/>
    <mergeCell ref="Q51:S51"/>
    <mergeCell ref="T51:U51"/>
    <mergeCell ref="V51:W51"/>
    <mergeCell ref="B47:G47"/>
    <mergeCell ref="H47:J47"/>
    <mergeCell ref="K47:M47"/>
    <mergeCell ref="N47:P47"/>
    <mergeCell ref="Q47:S47"/>
    <mergeCell ref="T47:U47"/>
    <mergeCell ref="V47:W47"/>
    <mergeCell ref="Q49:S49"/>
    <mergeCell ref="T49:U49"/>
    <mergeCell ref="V49:W49"/>
    <mergeCell ref="B48:G48"/>
    <mergeCell ref="H48:J48"/>
    <mergeCell ref="K48:M48"/>
    <mergeCell ref="N48:P48"/>
    <mergeCell ref="Q48:S48"/>
    <mergeCell ref="T48:U48"/>
    <mergeCell ref="V48:W48"/>
    <mergeCell ref="B49:G49"/>
    <mergeCell ref="H49:J49"/>
    <mergeCell ref="K49:M49"/>
    <mergeCell ref="N49:P49"/>
    <mergeCell ref="B45:G45"/>
    <mergeCell ref="H45:J45"/>
    <mergeCell ref="K45:M45"/>
    <mergeCell ref="N45:P45"/>
    <mergeCell ref="Q45:S45"/>
    <mergeCell ref="T45:U45"/>
    <mergeCell ref="V45:W45"/>
    <mergeCell ref="B46:G46"/>
    <mergeCell ref="H46:J46"/>
    <mergeCell ref="K46:M46"/>
    <mergeCell ref="N46:P46"/>
    <mergeCell ref="Q46:S46"/>
    <mergeCell ref="T46:U46"/>
    <mergeCell ref="V46:W46"/>
    <mergeCell ref="B41:G41"/>
    <mergeCell ref="H41:J41"/>
    <mergeCell ref="K41:M41"/>
    <mergeCell ref="N41:P41"/>
    <mergeCell ref="Q41:S41"/>
    <mergeCell ref="T41:U41"/>
    <mergeCell ref="V41:W41"/>
    <mergeCell ref="B42:G42"/>
    <mergeCell ref="H42:J42"/>
    <mergeCell ref="K42:M42"/>
    <mergeCell ref="N42:P42"/>
    <mergeCell ref="Q42:S42"/>
    <mergeCell ref="T42:U42"/>
    <mergeCell ref="V42:W42"/>
    <mergeCell ref="B39:G39"/>
    <mergeCell ref="H39:J39"/>
    <mergeCell ref="K39:M39"/>
    <mergeCell ref="N39:P39"/>
    <mergeCell ref="Q39:S39"/>
    <mergeCell ref="T39:U39"/>
    <mergeCell ref="V39:W39"/>
    <mergeCell ref="B40:G40"/>
    <mergeCell ref="H40:J40"/>
    <mergeCell ref="K40:M40"/>
    <mergeCell ref="N40:P40"/>
    <mergeCell ref="Q40:S40"/>
    <mergeCell ref="T40:U40"/>
    <mergeCell ref="V40:W40"/>
    <mergeCell ref="B37:G37"/>
    <mergeCell ref="H37:J37"/>
    <mergeCell ref="K37:M37"/>
    <mergeCell ref="N37:P37"/>
    <mergeCell ref="Q37:S37"/>
    <mergeCell ref="T37:U37"/>
    <mergeCell ref="V37:W37"/>
    <mergeCell ref="B38:G38"/>
    <mergeCell ref="H38:J38"/>
    <mergeCell ref="K38:M38"/>
    <mergeCell ref="N38:P38"/>
    <mergeCell ref="Q38:S38"/>
    <mergeCell ref="T38:U38"/>
    <mergeCell ref="V38:W38"/>
    <mergeCell ref="Q35:S35"/>
    <mergeCell ref="T35:U35"/>
    <mergeCell ref="V35:W35"/>
    <mergeCell ref="B36:G36"/>
    <mergeCell ref="H36:J36"/>
    <mergeCell ref="K36:M36"/>
    <mergeCell ref="N36:P36"/>
    <mergeCell ref="Q36:S36"/>
    <mergeCell ref="T36:U36"/>
    <mergeCell ref="V36:W36"/>
    <mergeCell ref="B35:G35"/>
    <mergeCell ref="H35:J35"/>
    <mergeCell ref="K35:M35"/>
    <mergeCell ref="N35:P35"/>
    <mergeCell ref="B34:G34"/>
    <mergeCell ref="H34:J34"/>
    <mergeCell ref="K34:M34"/>
    <mergeCell ref="N34:P34"/>
    <mergeCell ref="Q34:S34"/>
    <mergeCell ref="T34:U34"/>
    <mergeCell ref="V34:W34"/>
    <mergeCell ref="H30:J30"/>
    <mergeCell ref="K30:M30"/>
    <mergeCell ref="N30:P30"/>
    <mergeCell ref="Q30:S30"/>
    <mergeCell ref="T30:U30"/>
    <mergeCell ref="T32:U32"/>
    <mergeCell ref="V32:W32"/>
    <mergeCell ref="T33:U33"/>
    <mergeCell ref="V33:W33"/>
    <mergeCell ref="Q31:S31"/>
    <mergeCell ref="T31:U31"/>
    <mergeCell ref="V31:W31"/>
    <mergeCell ref="B22:J22"/>
    <mergeCell ref="Q22:R22"/>
    <mergeCell ref="K22:M22"/>
    <mergeCell ref="N22:P22"/>
    <mergeCell ref="N15:P15"/>
    <mergeCell ref="Q15:R15"/>
    <mergeCell ref="A27:Z27"/>
    <mergeCell ref="X30:Z30"/>
    <mergeCell ref="B33:G33"/>
    <mergeCell ref="H33:J33"/>
    <mergeCell ref="K33:M33"/>
    <mergeCell ref="N33:P33"/>
    <mergeCell ref="Q33:S33"/>
    <mergeCell ref="B32:G32"/>
    <mergeCell ref="H32:J32"/>
    <mergeCell ref="K32:M32"/>
    <mergeCell ref="N32:P32"/>
    <mergeCell ref="Q32:S32"/>
    <mergeCell ref="B30:G30"/>
    <mergeCell ref="V30:W30"/>
    <mergeCell ref="B31:G31"/>
    <mergeCell ref="H31:J31"/>
    <mergeCell ref="K31:M31"/>
    <mergeCell ref="N31:P31"/>
    <mergeCell ref="S111:Y120"/>
    <mergeCell ref="B121:H122"/>
    <mergeCell ref="J121:Q122"/>
    <mergeCell ref="S121:Y122"/>
    <mergeCell ref="B93:G93"/>
    <mergeCell ref="H93:P93"/>
    <mergeCell ref="Q93:X93"/>
    <mergeCell ref="Y93:Z93"/>
    <mergeCell ref="B94:G94"/>
    <mergeCell ref="H94:P94"/>
    <mergeCell ref="Q94:X94"/>
    <mergeCell ref="Y94:Z94"/>
    <mergeCell ref="B95:G95"/>
    <mergeCell ref="H95:P95"/>
    <mergeCell ref="Q95:X95"/>
    <mergeCell ref="B97:G97"/>
    <mergeCell ref="H97:P97"/>
    <mergeCell ref="Q97:X97"/>
    <mergeCell ref="Y97:Z97"/>
    <mergeCell ref="B98:G98"/>
    <mergeCell ref="H98:P98"/>
    <mergeCell ref="Q98:X98"/>
    <mergeCell ref="Y98:Z98"/>
    <mergeCell ref="B99:G99"/>
    <mergeCell ref="B64:G64"/>
    <mergeCell ref="B65:G65"/>
    <mergeCell ref="Q61:S61"/>
    <mergeCell ref="T61:U61"/>
    <mergeCell ref="V61:W61"/>
    <mergeCell ref="H62:J62"/>
    <mergeCell ref="K62:M62"/>
    <mergeCell ref="N62:P62"/>
    <mergeCell ref="Q62:S62"/>
    <mergeCell ref="T62:U62"/>
    <mergeCell ref="V62:W62"/>
    <mergeCell ref="H63:J63"/>
    <mergeCell ref="K63:M63"/>
    <mergeCell ref="N63:P63"/>
    <mergeCell ref="Q63:S63"/>
    <mergeCell ref="T63:U63"/>
    <mergeCell ref="V63:W63"/>
    <mergeCell ref="H64:J64"/>
    <mergeCell ref="K64:M64"/>
    <mergeCell ref="N64:P64"/>
    <mergeCell ref="Q64:S64"/>
    <mergeCell ref="T64:U64"/>
    <mergeCell ref="V64:W64"/>
    <mergeCell ref="B58:G58"/>
    <mergeCell ref="B59:G59"/>
    <mergeCell ref="B53:G53"/>
    <mergeCell ref="H53:J53"/>
    <mergeCell ref="K53:M53"/>
    <mergeCell ref="N53:P53"/>
    <mergeCell ref="Q53:S53"/>
    <mergeCell ref="T53:U53"/>
    <mergeCell ref="V53:W53"/>
    <mergeCell ref="B54:G54"/>
    <mergeCell ref="H54:J54"/>
    <mergeCell ref="K54:M54"/>
    <mergeCell ref="B55:G55"/>
    <mergeCell ref="H55:J55"/>
    <mergeCell ref="K55:M55"/>
    <mergeCell ref="N55:P55"/>
    <mergeCell ref="Q55:S55"/>
    <mergeCell ref="T55:U55"/>
    <mergeCell ref="V55:W55"/>
    <mergeCell ref="B56:G56"/>
    <mergeCell ref="H56:J56"/>
    <mergeCell ref="K56:M56"/>
    <mergeCell ref="N56:P56"/>
    <mergeCell ref="Q56:S56"/>
    <mergeCell ref="B43:G43"/>
    <mergeCell ref="H43:J43"/>
    <mergeCell ref="K43:M43"/>
    <mergeCell ref="N43:P43"/>
    <mergeCell ref="Q43:S43"/>
    <mergeCell ref="T43:U43"/>
    <mergeCell ref="V43:W43"/>
    <mergeCell ref="B44:G44"/>
    <mergeCell ref="H44:J44"/>
    <mergeCell ref="K44:M44"/>
    <mergeCell ref="N44:P44"/>
    <mergeCell ref="Q44:S44"/>
    <mergeCell ref="T44:U44"/>
    <mergeCell ref="V44:W44"/>
    <mergeCell ref="B20:J20"/>
    <mergeCell ref="K20:M20"/>
    <mergeCell ref="N20:P20"/>
    <mergeCell ref="Q20:R20"/>
    <mergeCell ref="B21:J21"/>
    <mergeCell ref="Q18:R18"/>
    <mergeCell ref="B16:J16"/>
    <mergeCell ref="K16:M16"/>
    <mergeCell ref="N16:P16"/>
    <mergeCell ref="Q16:R16"/>
    <mergeCell ref="B17:J17"/>
    <mergeCell ref="K17:M17"/>
    <mergeCell ref="N17:P17"/>
    <mergeCell ref="Q17:R17"/>
    <mergeCell ref="K21:M21"/>
    <mergeCell ref="N21:P21"/>
    <mergeCell ref="Q21:R21"/>
    <mergeCell ref="Q14:R14"/>
    <mergeCell ref="B12:J12"/>
    <mergeCell ref="K12:M12"/>
    <mergeCell ref="N12:P12"/>
    <mergeCell ref="Q12:R12"/>
    <mergeCell ref="B18:J18"/>
    <mergeCell ref="K18:M18"/>
    <mergeCell ref="N18:P18"/>
    <mergeCell ref="B19:J19"/>
    <mergeCell ref="K19:M19"/>
    <mergeCell ref="N19:P19"/>
    <mergeCell ref="Q19:R19"/>
    <mergeCell ref="B15:J15"/>
    <mergeCell ref="K15:M15"/>
    <mergeCell ref="N23:P23"/>
    <mergeCell ref="A1:Z1"/>
    <mergeCell ref="J2:Q2"/>
    <mergeCell ref="A3:Z3"/>
    <mergeCell ref="A4:Z4"/>
    <mergeCell ref="M7:P7"/>
    <mergeCell ref="A10:A11"/>
    <mergeCell ref="H8:J8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B13:J13"/>
    <mergeCell ref="K13:M13"/>
    <mergeCell ref="N13:P13"/>
    <mergeCell ref="Q13:R13"/>
    <mergeCell ref="B14:J14"/>
    <mergeCell ref="K14:M14"/>
    <mergeCell ref="N14:P14"/>
    <mergeCell ref="Q26:R26"/>
    <mergeCell ref="Q25:R25"/>
    <mergeCell ref="Q24:R24"/>
    <mergeCell ref="Q23:R23"/>
    <mergeCell ref="B61:G61"/>
    <mergeCell ref="B60:G60"/>
    <mergeCell ref="X31:Z67"/>
    <mergeCell ref="S12:U25"/>
    <mergeCell ref="V12:X25"/>
    <mergeCell ref="Y12:Z25"/>
    <mergeCell ref="Y26:Z26"/>
    <mergeCell ref="V26:X26"/>
    <mergeCell ref="S26:U26"/>
    <mergeCell ref="A26:P26"/>
    <mergeCell ref="B63:G63"/>
    <mergeCell ref="B62:G62"/>
    <mergeCell ref="B25:J25"/>
    <mergeCell ref="B24:J24"/>
    <mergeCell ref="B23:J23"/>
    <mergeCell ref="K25:M25"/>
    <mergeCell ref="K24:M24"/>
    <mergeCell ref="K23:M23"/>
    <mergeCell ref="N25:P25"/>
    <mergeCell ref="N24:P24"/>
  </mergeCells>
  <dataValidations count="8"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79:Z83 Y85:Z89 Y73:Y77 Z73:Z76 Y94:Y99 Z94:Z97 Z99">
      <formula1>1</formula1>
      <formula2>3</formula2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31:S31 L33:P33 R33:S33 K33:K67 R58:S58 N34:N67 O58:P58 Q33:Q67 R35:S35 O35:P35 L35:M35 L58:M58">
      <formula1>0</formula1>
    </dataValidation>
    <dataValidation type="decimal" operator="greaterThanOrEqual" allowBlank="1" showInputMessage="1" showErrorMessage="1" error="กรุณากรอกข้อมูลเป็นตัวเลข" sqref="K32:S32">
      <formula1>0</formula1>
    </dataValidation>
    <dataValidation type="list" allowBlank="1" showInputMessage="1" showErrorMessage="1" error="กรุณาเลือกข้อมูลตามที่กำหนดให้" sqref="B94:B99 C94:G97 C99:G99">
      <formula1>LIST!$G$2:$G$10</formula1>
    </dataValidation>
    <dataValidation type="list" allowBlank="1" showInputMessage="1" showErrorMessage="1" error="กรุณาเลือกข้อมูลตามที่กำหนดให้" sqref="B73:L77">
      <formula1>LIST!$A$2:$A$6</formula1>
    </dataValidation>
    <dataValidation type="list" allowBlank="1" showInputMessage="1" showErrorMessage="1" error="กรุณาเลือกข้อมูลตามที่กำหนดให้" sqref="B79:L83">
      <formula1>LIST!$C$2:$C$10</formula1>
    </dataValidation>
    <dataValidation type="list" allowBlank="1" showInputMessage="1" showErrorMessage="1" error="กรุณาเลือกข้อมูลตามที่กำหนดให้" sqref="B85:L89">
      <formula1>LIST!$E$2:$E$9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โสฬส เอี่ยมเหมือน</cp:lastModifiedBy>
  <cp:lastPrinted>2023-04-10T04:12:53Z</cp:lastPrinted>
  <dcterms:created xsi:type="dcterms:W3CDTF">2021-11-29T04:23:48Z</dcterms:created>
  <dcterms:modified xsi:type="dcterms:W3CDTF">2023-06-09T02:19:29Z</dcterms:modified>
  <cp:category/>
  <cp:version/>
  <cp:contentType/>
  <cp:contentStatus/>
</cp:coreProperties>
</file>