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codeName="เวิร์กบุ๊กนี้" defaultThemeVersion="124226"/>
  <workbookProtection workbookAlgorithmName="SHA-512" workbookHashValue="pSw113Ggkk58cYdxg1nw/l6QgEisfKqDzvQl36upU0XeC/1Fdj0VLVPpksjyTFFi9VGYoDgxZP7zjdvS18oS0Q==" workbookSpinCount="100000" workbookSaltValue="hjoYe8bjxV+k6Td9c//2Ug==" lockStructure="1"/>
  <bookViews>
    <workbookView xWindow="65416" yWindow="65416" windowWidth="29040" windowHeight="15720" tabRatio="922" firstSheet="19" activeTab="19"/>
  </bookViews>
  <sheets>
    <sheet name="LIST" sheetId="24" state="hidden" r:id="rId1"/>
    <sheet name="สจป.ที่ 1 (ชม)" sheetId="1" state="hidden" r:id="rId2"/>
    <sheet name="สจป.ที่ 1 สข.มฮ" sheetId="2" state="hidden" r:id="rId3"/>
    <sheet name="สจป.ที่ 2 (ชร)" sheetId="3" state="hidden" r:id="rId4"/>
    <sheet name="สจป.ที่ 3 (ลป)" sheetId="4" state="hidden" r:id="rId5"/>
    <sheet name="สจป.ที่ 3 สข.พร" sheetId="5" state="hidden" r:id="rId6"/>
    <sheet name="สจป.ที่ 4 (ตก)" sheetId="6" state="hidden" r:id="rId7"/>
    <sheet name="สจป.ที่ 4 สข.นว" sheetId="7" state="hidden" r:id="rId8"/>
    <sheet name="สจป.ที่ 4 สข.พล" sheetId="8" state="hidden" r:id="rId9"/>
    <sheet name="สจป.ที่ 5 (สบ)" sheetId="9" state="hidden" r:id="rId10"/>
    <sheet name="สจป.ที่ 6 (อด)" sheetId="10" state="hidden" r:id="rId11"/>
    <sheet name="สจป.ที่ 6 สข.นพ" sheetId="11" state="hidden" r:id="rId12"/>
    <sheet name="สจป.ที่ 7 (ขก)" sheetId="12" state="hidden" r:id="rId13"/>
    <sheet name="สจป.ที่ 7 สข.อบ" sheetId="13" state="hidden" r:id="rId14"/>
    <sheet name="สจป.ที่ 8 (นม)" sheetId="14" state="hidden" r:id="rId15"/>
    <sheet name="สจป.ที่ 9 (ชบ)" sheetId="15" state="hidden" r:id="rId16"/>
    <sheet name="สจป.ที่ 9 สข.ปบ" sheetId="16" state="hidden" r:id="rId17"/>
    <sheet name="สจป.ที่ 10 (รบ)" sheetId="17" state="hidden" r:id="rId18"/>
    <sheet name="สจป.ที่ 10 สข.พบ" sheetId="18" state="hidden" r:id="rId19"/>
    <sheet name="สจป.ที่ 11 (สฎ)" sheetId="19" r:id="rId20"/>
    <sheet name="สจป.ที่ 12 (นศ)" sheetId="20" state="hidden" r:id="rId21"/>
    <sheet name="สจป.ที่ 13 (สข)" sheetId="22" state="hidden" r:id="rId22"/>
  </sheets>
  <externalReferences>
    <externalReference r:id="rId25"/>
  </externalReferences>
  <definedNames>
    <definedName name="_xlnm.Print_Area" localSheetId="1">'สจป.ที่ 1 (ชม)'!$A$1:$Z$126</definedName>
    <definedName name="_xlnm.Print_Area" localSheetId="19">'สจป.ที่ 11 (สฎ)'!$A$1:$Z$126</definedName>
    <definedName name="ปัญหาจากการดำเนินงาน">'[1]LIST'!$G$2:$G$10</definedName>
    <definedName name="ปัญหาด้านงบประมาณ">'[1]LIST'!$A$2:$A$6</definedName>
    <definedName name="ปัญหาด้านบุคลากร">'[1]LIST'!$C$2:$C$10</definedName>
    <definedName name="ปัญหาด้านสิ่งอำนวยความสะดวก">'[1]LIST'!$E$2:$E$9</definedName>
  </definedNames>
  <calcPr calcId="191029"/>
  <extLst/>
</workbook>
</file>

<file path=xl/sharedStrings.xml><?xml version="1.0" encoding="utf-8"?>
<sst xmlns="http://schemas.openxmlformats.org/spreadsheetml/2006/main" count="1705" uniqueCount="109">
  <si>
    <t>สำนักจัดการทรัพยากรป่าไม้ที่ 1 (เชียงใหม่)</t>
  </si>
  <si>
    <t>1. แผน/ผลการดำเนินงาน</t>
  </si>
  <si>
    <t>แผน</t>
  </si>
  <si>
    <t>ผล</t>
  </si>
  <si>
    <t>ร้อยละ</t>
  </si>
  <si>
    <t>แผน/ผลการใช้จ่ายเงิน (บาท)</t>
  </si>
  <si>
    <t>ที่</t>
  </si>
  <si>
    <t xml:space="preserve">    1.3 ขั้นตอนการดำเนินงานโดยละเอียด</t>
  </si>
  <si>
    <t>ร้อยละของ
ความก้าวหน้า
ในภาพรวม</t>
  </si>
  <si>
    <t>หมายเหตุ</t>
  </si>
  <si>
    <t>ร้อยละของความก้าวหน้าผลการดำเนินงานจริงในภาพรวมของกิจกรรม</t>
  </si>
  <si>
    <t>สำนักจัดการทรัพยากรป่าไม้ที่ 1 สาขาแม่ฮ่องสอน</t>
  </si>
  <si>
    <t>สำนักจัดการทรัพยากรป่าไม้ที่ 2 (เชียงราย)</t>
  </si>
  <si>
    <t>สำนักจัดการทรัพยากรป่าไม้ที่ 3 (ลำปาง)</t>
  </si>
  <si>
    <t>สำนักจัดการทรัพยากรป่าไม้ที่ 3 สาขาแพร่</t>
  </si>
  <si>
    <t>สำนักจัดการทรัพยากรป่าไม้ที่ 4 (ตาก)</t>
  </si>
  <si>
    <t>สำนักจัดการทรัพยากรป่าไม้ที่ 4 สาขานครสวรรค์</t>
  </si>
  <si>
    <t>สำนักจัดการทรัพยากรป่าไม้ที่ 4 สาขาพิษณุโลก</t>
  </si>
  <si>
    <t>สำนักจัดการทรัพยากรป่าไม้ที่ 5 (สระบุรี)</t>
  </si>
  <si>
    <t>สำนักจัดการทรัพยากรป่าไม้ที่ 6 (อุดรธานี)</t>
  </si>
  <si>
    <t>สำนักจัดการทรัพยากรป่าไม้ที่ 6 สาขานครพนม</t>
  </si>
  <si>
    <t>สำนักจัดการทรัพยากรป่าไม้ที่ 7 (ขอนแก่น)</t>
  </si>
  <si>
    <t>สำนักจัดการทรัพยากรป่าไม้ที่ 7 สาขาอุบลราชธานี</t>
  </si>
  <si>
    <t>สำนักจัดการทรัพยากรป่าไม้ที่ 8 (นครราชสีมา)</t>
  </si>
  <si>
    <t>สำนักจัดการทรัพยากรป่าไม้ที่ 9 สาขาปราจีนบุรี</t>
  </si>
  <si>
    <t>สำนักจัดการทรัพยากรป่าไม้ที่ 10 (ราชบุรี)</t>
  </si>
  <si>
    <t>สำนักจัดการทรัพยากรป่าไม้ที่ 10 สาขาเพชรบุรี</t>
  </si>
  <si>
    <t>สำนักจัดการทรัพยากรป่าไม้ที่ 12 (นครศรีธรรมราช)</t>
  </si>
  <si>
    <t>สำนักจัดการทรัพยากรป่าไม้ที่ 13 (สงขลา)</t>
  </si>
  <si>
    <t>กิจกรรม/งานที่ปฏิบัติ (หน่วยนับ)</t>
  </si>
  <si>
    <t>แผน/ผลการดำเนินงาน</t>
  </si>
  <si>
    <t>แบบติดตามผลการดำเนินงาน ประจำปีงบประมาณ พ.ศ. 2566</t>
  </si>
  <si>
    <t>ขั้นตอนการดำเนินงาน (หน่วยนับ)</t>
  </si>
  <si>
    <t>ยังไม่ดำเนินการ</t>
  </si>
  <si>
    <t>1.2 แผน/ผลการปฏิบัติงานและแผนการใช้จ่ายเงิน ข้อมูล ณ วันที่</t>
  </si>
  <si>
    <t>รวม</t>
  </si>
  <si>
    <t>ค่าเป้าหมายตามแผน</t>
  </si>
  <si>
    <t>อยู่ระหว่างดำเนินการ</t>
  </si>
  <si>
    <t>ดำเนินการแล้วเสร็จ</t>
  </si>
  <si>
    <t>ค่าเฉลี่ยถ่วงน้ำหนัก</t>
  </si>
  <si>
    <t>ปัญหาอุปสรรคพื้นฐาน</t>
  </si>
  <si>
    <t>คำอธิบาย</t>
  </si>
  <si>
    <t>ลำดับปัญหาที่ต้องแก้ไขอย่างเร่งด่วน</t>
  </si>
  <si>
    <t>2.1 ปัญหาด้านงบประมาณ</t>
  </si>
  <si>
    <t>2.2 ปัญหาด้านบุคลากร</t>
  </si>
  <si>
    <t>2.3 ปัญหาด้านสิ่งอำนวยความสะดวก</t>
  </si>
  <si>
    <t>ปัญหาอุปสรรคจากการดำเนินงาน</t>
  </si>
  <si>
    <t>แนวทางแก้ไข</t>
  </si>
  <si>
    <t>ผู้จัดทำข้อมูล</t>
  </si>
  <si>
    <t>ผู้รับรองรายงาน</t>
  </si>
  <si>
    <t>(</t>
  </si>
  <si>
    <t>)</t>
  </si>
  <si>
    <t>ตำแหน่ง</t>
  </si>
  <si>
    <t>วันที่</t>
  </si>
  <si>
    <t>เบอร์ติดต่อ</t>
  </si>
  <si>
    <t>ปัญหาด้านงบประมาณ</t>
  </si>
  <si>
    <t>ปัญหาด้านบุคลากร</t>
  </si>
  <si>
    <t>ปัญหาด้านสิ่งอำนวยความสะดวก</t>
  </si>
  <si>
    <t>หน่วยงานได้รับงบประมาณล่าช้า</t>
  </si>
  <si>
    <t>จำนวนอัตรากำลังของบุคลากรไม่สอดคล้องกับปริมาณงาน</t>
  </si>
  <si>
    <t>ไม่มียานพาหนะสำหรับการปฏิบัติงาน</t>
  </si>
  <si>
    <t>การไม่ได้รับความร่วมมือจากหน่วยงาน เช่น การประสานข้อมูลระหว่างหน่วยงาน การให้คำแนะนำหรือปรึกษาต่าง ๆ</t>
  </si>
  <si>
    <t>หน่วยงานได้รับงบประมาณไม่ต่อเนื่อง (เป็นงวด) ซึ่งส่งผลให้การดำเนินงานไม่เป็นไปตามกรอบระยะเวลาที่กำหนด</t>
  </si>
  <si>
    <t>การขาดแคลนอัตรากำลังที่มาทดแทน ในกรณีการเกษียณอายุราชการ การลาออกจากราชการ หรือเสียชีวิต</t>
  </si>
  <si>
    <t>ยานพาหนะเสื่อมสภาพ หรือชำรุด และ/หรือไม่เพียงพอต่อการปฏิบัติงาน</t>
  </si>
  <si>
    <t>ฐานข้อมูลของหน่วยงานไม่ครบถ้วน ถูกต้อง และเป็นปัจจุบัน ซึ่งส่งผลต่อการปฏิบัติงานตามภารกิจ</t>
  </si>
  <si>
    <t>หน่วยงานไม่ได้รับการจัดสรรงบประมาณ</t>
  </si>
  <si>
    <t>การขาดแคลนอัตรากำลังในตำแหน่งที่จำเป็นและเชี่ยวชาญเฉพาะด้าน เช่น นิติกร</t>
  </si>
  <si>
    <t>ยานพาหนะที่ได้รับการจัดสรร ไม่เหมาะสมกับภารกิจที่ปฏิบัติ</t>
  </si>
  <si>
    <t>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t>
  </si>
  <si>
    <t>งบประมาณไม่เพียงพอในการปฏิบัติงาน</t>
  </si>
  <si>
    <t>เจ้าหน้าที่ขาดความรู้ ความเข้าใจ และทักษะที่จำเป็นในการปฏิบัติงาน</t>
  </si>
  <si>
    <t>ไม่มีครุภัณฑ์ (ไม่ใช่ยานพาหนะ) สำหรับการปฏิบัติงาน</t>
  </si>
  <si>
    <t>มาตรการ/แนวทางสำหรับการปฏิบัติงานไม่ชัดเจน ส่งผลให้การปฏิบัติงานไม่เป็นไปตามเป้าหมายที่กำหนด</t>
  </si>
  <si>
    <t>อื่น ๆ (ระบุพร้อมคำอธิบาย)</t>
  </si>
  <si>
    <t>ตำแหน่งงานของบุคลากรไม่สอดคล้องกับงานที่ปฏิบัติ เช่น ตำแหน่งนักวิชาการป่าไม้ปฏิบัติงานพัสดุ</t>
  </si>
  <si>
    <t>ครุภัณฑ์ (ไม่ใช่ยานพาหนะ) ที่ได้รับการจัดสรร ไม่เหมาะสมกับภารกิจที่ปฏิบัติ</t>
  </si>
  <si>
    <t>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t>
  </si>
  <si>
    <t>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t>
  </si>
  <si>
    <t>ครุภัณฑ์ (ไม่ใช่ยานพาหนะ) เสื่อมสภาพ หรือชำรุด และ/หรือไม่เพียงพอต่อการปฏิบัติงาน</t>
  </si>
  <si>
    <t>เจ้าหน้าที่มีความเสี่ยงจากเหตุการณ์ความไม่สงบในพื้นที่จังหวัดชายแดนภาคใต้</t>
  </si>
  <si>
    <t>การเลื่อนระดับของบุคลากรในสายงานสนับสนุน</t>
  </si>
  <si>
    <t>บ้านพัก และ/หรืออาคารสำนักงานเสื่อมสภาพ หรือชำรุด และ/หรือไม่เพียงพอ</t>
  </si>
  <si>
    <t>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t>
  </si>
  <si>
    <t>ขาดแรงจูงใจในการปฏิบัติงาน เช่น สวัสดิการสนับสนุนเจ้าหน้าที่ที่ปฏิบัติงานในพื้นที่จังหวัดชายแดนภาคใต้</t>
  </si>
  <si>
    <t>การขาดแคลนแหล่งน้ำในช่วงฤดูแล้ง</t>
  </si>
  <si>
    <r>
      <rPr>
        <b/>
        <sz val="16"/>
        <color theme="1"/>
        <rFont val="TH SarabunPSK"/>
        <family val="2"/>
      </rPr>
      <t>2. ปัญหาอุปสรรคพื้นฐาน</t>
    </r>
    <r>
      <rPr>
        <sz val="16"/>
        <color theme="1"/>
        <rFont val="TH SarabunPSK"/>
        <family val="2"/>
      </rPr>
      <t xml:space="preserve"> (โปรดกรอกข้อมูลคำอธิบายถึงประเด็นปัญหา พร้อมทั้งจัดลำดับปัญหาที่ท่านต้องการแก้ไขอย่างเร่งด่วน)</t>
    </r>
  </si>
  <si>
    <r>
      <rPr>
        <b/>
        <sz val="16"/>
        <color theme="1"/>
        <rFont val="TH SarabunPSK"/>
        <family val="2"/>
      </rPr>
      <t>3. ปัญหาอุปสรรคจากการดำเนินงานและแนวทางแก้ไข</t>
    </r>
    <r>
      <rPr>
        <sz val="16"/>
        <color theme="1"/>
        <rFont val="TH SarabunPSK"/>
        <family val="2"/>
      </rPr>
      <t xml:space="preserve"> (โปรดกรอกข้อมูลคำอธิบายและแนวทางแก้ไขในประเด็นปัญหา พร้อมทั้งจัดลำดับปัญหาที่ท่านต้องการแก้ไขอย่างเร่งด่วน)</t>
    </r>
  </si>
  <si>
    <r>
      <rPr>
        <b/>
        <sz val="16"/>
        <color theme="1"/>
        <rFont val="TH SarabunPSK"/>
        <family val="2"/>
      </rPr>
      <t>4. ข้อคิดเห็น/ข้อเสนอแนะเพิ่มเติม เพื่อพัฒนาการดำเนินกิจกรรมให้เกิดผลสัมฤทธิ์ได้อย่างมีประสิทธิภาพ</t>
    </r>
    <r>
      <rPr>
        <sz val="16"/>
        <color theme="1"/>
        <rFont val="TH SarabunPSK"/>
        <family val="2"/>
      </rPr>
      <t xml:space="preserve"> (โปรดระบุ)</t>
    </r>
  </si>
  <si>
    <r>
      <rPr>
        <b/>
        <sz val="16"/>
        <color theme="1"/>
        <rFont val="TH SarabunPSK"/>
        <family val="2"/>
      </rPr>
      <t>5. รูปภาพประกอบการดำเนินงาน พร้อมคำบรรยายใต้รูปภาพ</t>
    </r>
    <r>
      <rPr>
        <sz val="16"/>
        <color theme="1"/>
        <rFont val="TH SarabunPSK"/>
        <family val="2"/>
      </rPr>
      <t xml:space="preserve"> (จำนวนรูปภาพไม่น้อยกว่า 6 รูป และความละเอียดของรูปภาพต้องไม่น้อยกว่า 1 MB)</t>
    </r>
  </si>
  <si>
    <t>1.1 หน่วยงานได้รับแผนการปฏิบัติงานและแผนการใช้จ่ายเงิน (ปม. 1 - 2) ประจำปีงบประมาณ พ.ศ. 2566 เมื่อวันที่</t>
  </si>
  <si>
    <t>กิจกรรมป้องกันไฟป่าและควบคุมหมอกควัน</t>
  </si>
  <si>
    <t>เสริมสร้างหมู่บ้านเครือข่ายความร่วมมือในการป้องกันและควบคุมไฟป่า (หมู่บ้าน)</t>
  </si>
  <si>
    <t>จ้างเหมาพนักงานดับไฟป่า สนับสนุนการปฏิบัติงานฝ่ายปฏิบัติการควบคุมไฟป่าและศูนย์ส่งเสริมการควบคุมไฟป่า (คน/ปี)</t>
  </si>
  <si>
    <t>จัดทำแนวป้องกันไฟป่าในพื้นที่ป่าสงวนแห่งชาติ (กิโลเมตร)</t>
  </si>
  <si>
    <t>ประสานความร่วมมือกับองค์กรปกครองส่วนท้องถิ่นในการเตรียมความพร้อมควบคุมไฟป่าร่วมกัน (ครั้ง/ปี)</t>
  </si>
  <si>
    <t>จัดทำสื่อประชาสัมพันธ์เผยแพร่ป้องกันไฟป่าให้กับหน่วยงานส่วนราชการสถาบันการศึกษาต่าง ๆ (ชุด)</t>
  </si>
  <si>
    <t>ตรวจติดตามและประเมินผลการปฏิบัติงานตามแผนปฏิบัติงานป้องกันไฟป่าและควบคุมหมอกควัน (ครั้ง/ปี)</t>
  </si>
  <si>
    <t>หน่วยงานรับผิดชอบพิจารณาคัดเลือกหมู่บ้านที่เข้าร่วมโครงการ (หมู่บ้าน)</t>
  </si>
  <si>
    <t>ประสานผู้นำชุมชน องค์กรปกครองส่วนท้องถิ่น (อปท.) จัดทำประชาคม พร้อมทั้งจดบันทึกข้อตกลงเพื่อให้ความเห็นชอบในการจัดตั้งเครือข่ายฯ (หมู่บ้าน)</t>
  </si>
  <si>
    <t>รายงานกรมป่าไม้เพื่อดำเนินการประกาศหมู่บ้านเครือข่ายความร่วมมือในการป้องกันและควบคุมไฟป่า (หมู่บ้าน)</t>
  </si>
  <si>
    <t xml:space="preserve">หน่วยงานรับผิดชอบชี้แจงทำความเข้าใจกับคณะกรรมการหมู่บ้านเครือข่ายฯ และสมาชิกเกี่ยวกับขอบเขตการดำเนินกิจกรรมที่ปฏิบัติในการป้องกันและควบคุมไฟป่าและรายงานผลการปฏิบัติงาน (หมู่บ้าน)   </t>
  </si>
  <si>
    <t>เบิกจ่ายเงินอุดหนุนในรูปแบบเช็คให้หมู่บ้านเครือข่ายฯ พร้อมมอบคู่มือการปฏิบัติงานแก่เครือข่ายความร่วมมือในการควบคุมไฟป่า (หมู่บ้าน)</t>
  </si>
  <si>
    <t>ตรวจติดตามและให้คำแนะนำการปฏิบัติงานแก่หมู่บ้านเครือข่ายฯ และรายงานผลการปฏิบัติงาน (ครั้ง/ปี)</t>
  </si>
  <si>
    <t>งานป้องกันไฟป่าและควบคุมหมอกควัน</t>
  </si>
  <si>
    <t>-</t>
  </si>
  <si>
    <t>สำนักจัดการทรัพยากรป่าไม้ที่ 11 สุราษฎร์ธานี</t>
  </si>
  <si>
    <t>รอบ 6 เดือน</t>
  </si>
  <si>
    <t>รอบระหว่างปี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</si>
</sst>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87" formatCode="_(* #,##0.00_);_(* \(#,##0.00\);_(* &quot;-&quot;??_);_(@_)"/>
    <numFmt numFmtId="188" formatCode="[$-187041E]d\ mmmm\ yyyy;@"/>
    <numFmt numFmtId="189" formatCode="#,##0_ ;\-#,##0\ "/>
    <numFmt numFmtId="190" formatCode="#,##0.00_ ;\-#,##0.00\ "/>
    <numFmt numFmtId="191" formatCode="0##\ \-\ ####\ \-\ ####"/>
  </numFmts>
  <fonts count="11">
    <font>
      <sz val="11"/>
      <color theme="1"/>
      <name val="Calibri"/>
      <family val="2"/>
      <scheme val="minor"/>
    </font>
    <font>
      <sz val="10"/>
      <name val="Arial"/>
      <family val="2"/>
    </font>
    <font>
      <sz val="16"/>
      <color theme="1"/>
      <name val="TH SarabunPSK"/>
      <family val="2"/>
    </font>
    <font>
      <b/>
      <sz val="16"/>
      <color theme="1"/>
      <name val="TH SarabunPSK"/>
      <family val="2"/>
    </font>
    <font>
      <b/>
      <sz val="18"/>
      <color rgb="FFFF0000"/>
      <name val="TH SarabunPSK"/>
      <family val="2"/>
    </font>
    <font>
      <b/>
      <sz val="16"/>
      <color theme="1"/>
      <name val="TH SarabunIT๙"/>
      <family val="2"/>
    </font>
    <font>
      <sz val="16"/>
      <color theme="1"/>
      <name val="TH SarabunIT๙"/>
      <family val="2"/>
    </font>
    <font>
      <b/>
      <sz val="20"/>
      <color rgb="FFFF0000"/>
      <name val="TH SarabunPSK"/>
      <family val="2"/>
    </font>
    <font>
      <sz val="14"/>
      <color theme="1"/>
      <name val="TH SarabunPSK"/>
      <family val="2"/>
    </font>
    <font>
      <sz val="18"/>
      <color theme="1"/>
      <name val="TH SarabunPSK"/>
      <family val="2"/>
    </font>
    <font>
      <sz val="16"/>
      <color rgb="FFFF0000"/>
      <name val="TH SarabunPSK"/>
      <family val="2"/>
    </font>
  </fonts>
  <fills count="7">
    <fill>
      <patternFill/>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0" tint="-0.04997999966144562"/>
        <bgColor indexed="64"/>
      </patternFill>
    </fill>
    <fill>
      <patternFill patternType="solid">
        <fgColor theme="9" tint="0.7999799847602844"/>
        <bgColor indexed="64"/>
      </patternFill>
    </fill>
  </fills>
  <borders count="69">
    <border>
      <left/>
      <right/>
      <top/>
      <bottom/>
      <diagonal/>
    </border>
    <border>
      <left/>
      <right/>
      <top/>
      <bottom style="thin">
        <color rgb="FFCDDAE8"/>
      </bottom>
    </border>
    <border>
      <left style="thin">
        <color rgb="FFCDDAE8"/>
      </left>
      <right style="thin">
        <color rgb="FFCDDAE8"/>
      </right>
      <top style="thin">
        <color rgb="FFCDDAE8"/>
      </top>
      <bottom style="thin">
        <color rgb="FFCDDAE8"/>
      </bottom>
    </border>
    <border>
      <left style="thin">
        <color rgb="FFCDDAE8"/>
      </left>
      <right style="thin">
        <color rgb="FFCDDAE8"/>
      </right>
      <top/>
      <bottom style="thin">
        <color rgb="FFCDDAE8"/>
      </bottom>
    </border>
    <border>
      <left style="thin">
        <color rgb="FFCDDAE8"/>
      </left>
      <right/>
      <top style="thin">
        <color rgb="FFCDDAE8"/>
      </top>
      <bottom style="thin">
        <color rgb="FFCDDAE8"/>
      </bottom>
    </border>
    <border>
      <left/>
      <right/>
      <top style="thin">
        <color rgb="FFCDDAE8"/>
      </top>
      <bottom style="thin">
        <color rgb="FFCDDAE8"/>
      </bottom>
    </border>
    <border>
      <left/>
      <right style="thin">
        <color rgb="FFCDDAE8"/>
      </right>
      <top style="thin">
        <color rgb="FFCDDAE8"/>
      </top>
      <bottom style="thin">
        <color rgb="FFCDDAE8"/>
      </bottom>
    </border>
    <border>
      <left style="thin">
        <color theme="3" tint="0.7999799847602844"/>
      </left>
      <right style="thin"/>
      <top/>
      <bottom/>
    </border>
    <border>
      <left style="thin"/>
      <right style="thin"/>
      <top/>
      <bottom/>
    </border>
    <border>
      <left style="thin"/>
      <right style="thin">
        <color theme="3" tint="0.7999799847602844"/>
      </right>
      <top/>
      <bottom/>
    </border>
    <border>
      <left style="thin">
        <color theme="3" tint="0.7999799847602844"/>
      </left>
      <right style="thin"/>
      <top/>
      <bottom style="thin">
        <color theme="3" tint="0.7999799847602844"/>
      </bottom>
    </border>
    <border>
      <left style="thin"/>
      <right style="thin"/>
      <top/>
      <bottom style="thin">
        <color theme="3" tint="0.7999799847602844"/>
      </bottom>
    </border>
    <border>
      <left style="thin"/>
      <right style="thin">
        <color theme="3" tint="0.7999799847602844"/>
      </right>
      <top/>
      <bottom style="thin">
        <color theme="3" tint="0.7999799847602844"/>
      </bottom>
    </border>
    <border>
      <left/>
      <right style="thin"/>
      <top/>
      <bottom style="thin">
        <color theme="3" tint="0.7999799847602844"/>
      </bottom>
    </border>
    <border>
      <left/>
      <right style="thin"/>
      <top/>
      <bottom/>
    </border>
    <border>
      <left style="thin">
        <color theme="3" tint="0.7999799847602844"/>
      </left>
      <right style="thin"/>
      <top style="thin">
        <color theme="3" tint="0.7999799847602844"/>
      </top>
      <bottom style="thin">
        <color theme="3" tint="0.7999799847602844"/>
      </bottom>
    </border>
    <border>
      <left style="thin"/>
      <right style="thin"/>
      <top style="thin">
        <color theme="3" tint="0.7999799847602844"/>
      </top>
      <bottom style="thin">
        <color theme="3" tint="0.7999799847602844"/>
      </bottom>
    </border>
    <border>
      <left style="thin"/>
      <right style="thin">
        <color theme="3" tint="0.7999799847602844"/>
      </right>
      <top style="thin">
        <color theme="3" tint="0.7999799847602844"/>
      </top>
      <bottom style="thin">
        <color theme="3" tint="0.7999799847602844"/>
      </bottom>
    </border>
    <border>
      <left style="thin">
        <color theme="3" tint="0.7999799847602844"/>
      </left>
      <right/>
      <top/>
      <bottom/>
    </border>
    <border>
      <left/>
      <right style="thin">
        <color theme="3" tint="0.7999799847602844"/>
      </right>
      <top/>
      <bottom/>
    </border>
    <border>
      <left style="thin">
        <color theme="3" tint="0.7999799847602844"/>
      </left>
      <right/>
      <top/>
      <bottom style="thin">
        <color theme="3" tint="0.7999799847602844"/>
      </bottom>
    </border>
    <border>
      <left/>
      <right/>
      <top/>
      <bottom style="thin">
        <color theme="3" tint="0.7999799847602844"/>
      </bottom>
    </border>
    <border>
      <left/>
      <right style="thin">
        <color theme="3" tint="0.7999799847602844"/>
      </right>
      <top/>
      <bottom style="thin">
        <color theme="3" tint="0.7999799847602844"/>
      </bottom>
    </border>
    <border>
      <left style="thin">
        <color theme="3" tint="0.7999799847602844"/>
      </left>
      <right/>
      <top style="thin">
        <color theme="3" tint="0.7999799847602844"/>
      </top>
      <bottom style="thin">
        <color theme="3" tint="0.7999799847602844"/>
      </bottom>
    </border>
    <border>
      <left/>
      <right/>
      <top style="thin">
        <color theme="3" tint="0.7999799847602844"/>
      </top>
      <bottom style="thin">
        <color theme="3" tint="0.7999799847602844"/>
      </bottom>
    </border>
    <border>
      <left/>
      <right style="thin">
        <color theme="3" tint="0.7999799847602844"/>
      </right>
      <top style="thin">
        <color theme="3" tint="0.7999799847602844"/>
      </top>
      <bottom style="thin">
        <color theme="3" tint="0.7999799847602844"/>
      </bottom>
    </border>
    <border>
      <left style="thin">
        <color theme="3" tint="0.7999799847602844"/>
      </left>
      <right/>
      <top style="thin">
        <color theme="3" tint="0.7999799847602844"/>
      </top>
      <bottom/>
    </border>
    <border>
      <left/>
      <right/>
      <top style="thin">
        <color theme="3" tint="0.7999799847602844"/>
      </top>
      <bottom/>
    </border>
    <border>
      <left/>
      <right style="thin">
        <color theme="3" tint="0.7999799847602844"/>
      </right>
      <top style="thin">
        <color theme="3" tint="0.7999799847602844"/>
      </top>
      <bottom/>
    </border>
    <border>
      <left style="thin">
        <color theme="3" tint="0.7999799847602844"/>
      </left>
      <right style="thin"/>
      <top style="thin">
        <color theme="3" tint="0.7999799847602844"/>
      </top>
      <bottom/>
    </border>
    <border>
      <left style="thin"/>
      <right style="thin"/>
      <top style="thin">
        <color theme="3" tint="0.7999799847602844"/>
      </top>
      <bottom/>
    </border>
    <border>
      <left style="thin"/>
      <right style="thin">
        <color theme="3" tint="0.7999799847602844"/>
      </right>
      <top style="thin">
        <color theme="3" tint="0.7999799847602844"/>
      </top>
      <bottom/>
    </border>
    <border>
      <left style="thin">
        <color theme="3" tint="0.7999799847602844"/>
      </left>
      <right style="thin">
        <color theme="3" tint="0.7999799847602844"/>
      </right>
      <top style="thin">
        <color theme="3" tint="0.7999799847602844"/>
      </top>
      <bottom style="thin">
        <color theme="3" tint="0.7999799847602844"/>
      </bottom>
    </border>
    <border>
      <left/>
      <right/>
      <top style="thin">
        <color rgb="FFCDDAE8"/>
      </top>
      <bottom/>
    </border>
    <border>
      <left/>
      <right/>
      <top style="dotted"/>
      <bottom style="dotted"/>
    </border>
    <border>
      <left/>
      <right/>
      <top/>
      <bottom style="dotted"/>
    </border>
    <border>
      <left style="thin">
        <color rgb="FFCDDAE8"/>
      </left>
      <right/>
      <top style="thin">
        <color rgb="FFCDDAE8"/>
      </top>
      <bottom/>
    </border>
    <border>
      <left/>
      <right style="thin">
        <color rgb="FFCDDAE8"/>
      </right>
      <top style="thin">
        <color rgb="FFCDDAE8"/>
      </top>
      <bottom/>
    </border>
    <border>
      <left style="thin">
        <color rgb="FFCDDAE8"/>
      </left>
      <right/>
      <top/>
      <bottom/>
    </border>
    <border>
      <left/>
      <right style="thin">
        <color rgb="FFCDDAE8"/>
      </right>
      <top/>
      <bottom/>
    </border>
    <border>
      <left style="thin">
        <color rgb="FFCDDAE8"/>
      </left>
      <right/>
      <top/>
      <bottom style="thin">
        <color rgb="FFCDDAE8"/>
      </bottom>
    </border>
    <border>
      <left/>
      <right style="thin">
        <color rgb="FFCDDAE8"/>
      </right>
      <top/>
      <bottom style="thin">
        <color rgb="FFCDDAE8"/>
      </bottom>
    </border>
    <border>
      <left/>
      <right style="thin">
        <color theme="3" tint="0.7999799847602844"/>
      </right>
      <top style="thin">
        <color rgb="FFCDDAE8"/>
      </top>
      <bottom style="thin">
        <color rgb="FFCDDAE8"/>
      </bottom>
    </border>
    <border>
      <left style="thin">
        <color rgb="FFCDDAE8"/>
      </left>
      <right style="thin">
        <color theme="3" tint="0.7999799847602844"/>
      </right>
      <top/>
      <bottom style="thin">
        <color rgb="FFCDDAE8"/>
      </bottom>
    </border>
    <border>
      <left style="thin">
        <color rgb="FFCDDAE8"/>
      </left>
      <right/>
      <top style="thin">
        <color rgb="FFCDDAE8"/>
      </top>
      <bottom style="thin">
        <color theme="3" tint="0.7999799847602844"/>
      </bottom>
    </border>
    <border>
      <left/>
      <right/>
      <top style="thin">
        <color rgb="FFCDDAE8"/>
      </top>
      <bottom style="thin">
        <color theme="3" tint="0.7999799847602844"/>
      </bottom>
    </border>
    <border>
      <left/>
      <right style="thin">
        <color rgb="FFCDDAE8"/>
      </right>
      <top style="thin">
        <color rgb="FFCDDAE8"/>
      </top>
      <bottom style="thin">
        <color theme="3" tint="0.7999799847602844"/>
      </bottom>
    </border>
    <border>
      <left style="thin">
        <color theme="3" tint="0.7999799847602844"/>
      </left>
      <right style="thin"/>
      <top style="thin">
        <color theme="3" tint="0.7999799847602844"/>
      </top>
      <bottom style="thin"/>
    </border>
    <border>
      <left style="thin"/>
      <right style="thin"/>
      <top style="thin">
        <color theme="3" tint="0.7999799847602844"/>
      </top>
      <bottom style="thin"/>
    </border>
    <border>
      <left style="thin"/>
      <right style="thin">
        <color theme="3" tint="0.7999799847602844"/>
      </right>
      <top style="thin">
        <color theme="3" tint="0.7999799847602844"/>
      </top>
      <bottom style="thin"/>
    </border>
    <border>
      <left style="thin">
        <color theme="3" tint="0.7999799847602844"/>
      </left>
      <right style="thin"/>
      <top style="thin"/>
      <bottom style="thin"/>
    </border>
    <border>
      <left style="thin"/>
      <right style="thin"/>
      <top style="thin"/>
      <bottom style="thin"/>
    </border>
    <border>
      <left style="thin"/>
      <right style="thin">
        <color theme="3" tint="0.7999799847602844"/>
      </right>
      <top style="thin"/>
      <bottom style="thin"/>
    </border>
    <border>
      <left style="thin">
        <color theme="3" tint="0.7999799847602844"/>
      </left>
      <right style="thin"/>
      <top style="thin"/>
      <bottom style="thin">
        <color theme="3" tint="0.7999799847602844"/>
      </bottom>
    </border>
    <border>
      <left style="thin"/>
      <right style="thin"/>
      <top style="thin"/>
      <bottom style="thin">
        <color theme="3" tint="0.7999799847602844"/>
      </bottom>
    </border>
    <border>
      <left style="thin"/>
      <right style="thin">
        <color theme="3" tint="0.7999799847602844"/>
      </right>
      <top style="thin"/>
      <bottom style="thin">
        <color theme="3" tint="0.7999799847602844"/>
      </bottom>
    </border>
    <border>
      <left style="thin"/>
      <right style="thin">
        <color rgb="FF89E0FF"/>
      </right>
      <top/>
      <bottom style="thin">
        <color theme="3" tint="0.7999799847602844"/>
      </bottom>
    </border>
    <border>
      <left style="thin">
        <color theme="4" tint="0.7999799847602844"/>
      </left>
      <right/>
      <top style="thin">
        <color theme="4" tint="0.7999799847602844"/>
      </top>
      <bottom/>
    </border>
    <border>
      <left/>
      <right/>
      <top style="thin">
        <color theme="4" tint="0.7999799847602844"/>
      </top>
      <bottom/>
    </border>
    <border>
      <left/>
      <right style="thin">
        <color theme="4" tint="0.7999799847602844"/>
      </right>
      <top style="thin">
        <color theme="4" tint="0.7999799847602844"/>
      </top>
      <bottom/>
    </border>
    <border>
      <left style="thin">
        <color theme="4" tint="0.7999799847602844"/>
      </left>
      <right/>
      <top/>
      <bottom/>
    </border>
    <border>
      <left/>
      <right style="thin">
        <color theme="4" tint="0.7999799847602844"/>
      </right>
      <top/>
      <bottom/>
    </border>
    <border>
      <left style="thin">
        <color theme="4" tint="0.7999799847602844"/>
      </left>
      <right/>
      <top/>
      <bottom style="thin">
        <color theme="4" tint="0.7999799847602844"/>
      </bottom>
    </border>
    <border>
      <left/>
      <right/>
      <top/>
      <bottom style="thin">
        <color theme="4" tint="0.7999799847602844"/>
      </bottom>
    </border>
    <border>
      <left/>
      <right style="thin">
        <color theme="4" tint="0.7999799847602844"/>
      </right>
      <top/>
      <bottom style="thin">
        <color theme="4" tint="0.7999799847602844"/>
      </bottom>
    </border>
    <border>
      <left style="thin"/>
      <right style="thin">
        <color rgb="FF89E0FF"/>
      </right>
      <top style="thin">
        <color theme="3" tint="0.7999799847602844"/>
      </top>
      <bottom style="thin">
        <color theme="3" tint="0.7999799847602844"/>
      </bottom>
    </border>
    <border>
      <left/>
      <right style="thin">
        <color rgb="FF89E0FF"/>
      </right>
      <top style="thin">
        <color theme="3" tint="0.7999799847602844"/>
      </top>
      <bottom/>
    </border>
    <border>
      <left/>
      <right style="thin">
        <color rgb="FF89E0FF"/>
      </right>
      <top/>
      <bottom/>
    </border>
    <border>
      <left/>
      <right style="thin">
        <color rgb="FF89E0FF"/>
      </right>
      <top/>
      <bottom style="thin">
        <color theme="3" tint="0.799979984760284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cellStyleXfs>
  <cellXfs count="348">
    <xf numFmtId="0" fontId="0" fillId="0" borderId="0" xfId="0"/>
    <xf numFmtId="0" fontId="5" fillId="0" borderId="0" xfId="0" applyFont="1"/>
    <xf numFmtId="0" fontId="6" fillId="2" borderId="0" xfId="0" applyFont="1" applyFill="1"/>
    <xf numFmtId="0" fontId="6" fillId="0" borderId="0" xfId="0" applyFont="1"/>
    <xf numFmtId="0" fontId="2" fillId="3" borderId="0" xfId="0" applyFont="1" applyFill="1" applyAlignment="1">
      <alignment vertical="top"/>
    </xf>
    <xf numFmtId="0" fontId="2" fillId="3" borderId="0" xfId="0" applyFont="1" applyFill="1" applyAlignment="1">
      <alignment horizontal="left" vertical="top"/>
    </xf>
    <xf numFmtId="0" fontId="3" fillId="3" borderId="0" xfId="0" applyFont="1" applyFill="1" applyAlignment="1">
      <alignment vertical="center"/>
    </xf>
    <xf numFmtId="0" fontId="2" fillId="3" borderId="0" xfId="0" applyFont="1" applyFill="1" applyAlignment="1">
      <alignment horizontal="center" vertical="top"/>
    </xf>
    <xf numFmtId="0" fontId="3" fillId="3" borderId="0" xfId="0" applyFont="1" applyFill="1" applyAlignment="1">
      <alignment horizontal="left" vertical="top"/>
    </xf>
    <xf numFmtId="0" fontId="2" fillId="3" borderId="0" xfId="0" applyFont="1" applyFill="1" applyAlignment="1">
      <alignment horizontal="left" vertical="top" indent="3"/>
    </xf>
    <xf numFmtId="188" fontId="2" fillId="3" borderId="0" xfId="0" applyNumberFormat="1" applyFont="1" applyFill="1" applyAlignment="1">
      <alignment vertical="top"/>
    </xf>
    <xf numFmtId="0" fontId="2" fillId="3" borderId="0" xfId="0" applyFont="1" applyFill="1" applyAlignment="1">
      <alignment horizontal="left" vertical="top" wrapText="1"/>
    </xf>
    <xf numFmtId="0" fontId="2" fillId="3" borderId="0" xfId="0" applyFont="1" applyFill="1" applyAlignment="1">
      <alignment horizontal="left" vertical="top" indent="1"/>
    </xf>
    <xf numFmtId="0" fontId="4" fillId="3" borderId="0" xfId="0" applyFont="1" applyFill="1" applyAlignment="1">
      <alignment vertical="center"/>
    </xf>
    <xf numFmtId="0" fontId="7" fillId="3" borderId="0" xfId="0" applyFont="1" applyFill="1" applyAlignment="1">
      <alignment vertical="center"/>
    </xf>
    <xf numFmtId="0" fontId="7" fillId="3" borderId="1" xfId="0" applyFont="1" applyFill="1" applyBorder="1" applyAlignment="1">
      <alignment vertical="center"/>
    </xf>
    <xf numFmtId="0" fontId="3" fillId="3" borderId="2" xfId="0" applyFont="1" applyFill="1" applyBorder="1" applyAlignment="1">
      <alignment horizontal="center" vertical="top"/>
    </xf>
    <xf numFmtId="0" fontId="3" fillId="3" borderId="0" xfId="0" applyFont="1" applyFill="1" applyAlignment="1">
      <alignment horizontal="left" vertical="center"/>
    </xf>
    <xf numFmtId="0" fontId="2" fillId="3" borderId="0" xfId="0" applyFont="1" applyFill="1" applyAlignment="1">
      <alignment horizontal="right" vertical="top"/>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3" xfId="0" applyFont="1" applyFill="1" applyBorder="1" applyAlignment="1">
      <alignment horizontal="center" vertical="center"/>
    </xf>
    <xf numFmtId="0" fontId="3" fillId="5" borderId="2" xfId="0" applyFont="1" applyFill="1" applyBorder="1" applyAlignment="1">
      <alignment horizontal="center" vertical="center" wrapText="1"/>
    </xf>
    <xf numFmtId="0" fontId="2" fillId="3" borderId="2" xfId="0" applyFont="1" applyFill="1" applyBorder="1" applyAlignment="1" applyProtection="1">
      <alignment horizontal="center" vertical="top"/>
      <protection hidden="1"/>
    </xf>
    <xf numFmtId="0" fontId="2" fillId="5" borderId="0" xfId="0" applyFont="1" applyFill="1" applyAlignment="1">
      <alignment horizontal="left" vertical="top" wrapText="1"/>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4" fontId="2" fillId="5" borderId="7" xfId="20" applyNumberFormat="1" applyFont="1" applyFill="1" applyBorder="1" applyAlignment="1">
      <alignment horizontal="center" vertical="center"/>
    </xf>
    <xf numFmtId="4" fontId="2" fillId="5" borderId="8" xfId="20" applyNumberFormat="1" applyFont="1" applyFill="1" applyBorder="1" applyAlignment="1">
      <alignment horizontal="center" vertical="center"/>
    </xf>
    <xf numFmtId="4" fontId="2" fillId="5" borderId="9" xfId="20" applyNumberFormat="1" applyFont="1" applyFill="1" applyBorder="1" applyAlignment="1">
      <alignment horizontal="center" vertical="center"/>
    </xf>
    <xf numFmtId="4" fontId="2" fillId="5" borderId="10" xfId="20" applyNumberFormat="1" applyFont="1" applyFill="1" applyBorder="1" applyAlignment="1">
      <alignment horizontal="center" vertical="center"/>
    </xf>
    <xf numFmtId="4" fontId="2" fillId="5" borderId="11" xfId="20" applyNumberFormat="1" applyFont="1" applyFill="1" applyBorder="1" applyAlignment="1">
      <alignment horizontal="center" vertical="center"/>
    </xf>
    <xf numFmtId="4" fontId="2" fillId="5" borderId="12" xfId="20" applyNumberFormat="1" applyFont="1" applyFill="1" applyBorder="1" applyAlignment="1">
      <alignment horizontal="center" vertical="center"/>
    </xf>
    <xf numFmtId="4" fontId="2" fillId="3" borderId="13" xfId="20" applyNumberFormat="1" applyFont="1" applyFill="1" applyBorder="1" applyAlignment="1" applyProtection="1">
      <alignment horizontal="center" vertical="center" wrapText="1"/>
      <protection locked="0"/>
    </xf>
    <xf numFmtId="4" fontId="2" fillId="3" borderId="11" xfId="20" applyNumberFormat="1" applyFont="1" applyFill="1" applyBorder="1" applyAlignment="1" applyProtection="1">
      <alignment horizontal="center" vertical="center" wrapText="1"/>
      <protection locked="0"/>
    </xf>
    <xf numFmtId="4" fontId="2" fillId="3" borderId="12" xfId="20" applyNumberFormat="1" applyFont="1" applyFill="1" applyBorder="1" applyAlignment="1" applyProtection="1">
      <alignment horizontal="center" vertical="center" wrapText="1"/>
      <protection locked="0"/>
    </xf>
    <xf numFmtId="4" fontId="2" fillId="3" borderId="14" xfId="20" applyNumberFormat="1" applyFont="1" applyFill="1" applyBorder="1" applyAlignment="1" applyProtection="1">
      <alignment horizontal="center" vertical="center" wrapText="1"/>
      <protection locked="0"/>
    </xf>
    <xf numFmtId="4" fontId="2" fillId="3" borderId="8" xfId="20" applyNumberFormat="1" applyFont="1" applyFill="1" applyBorder="1" applyAlignment="1" applyProtection="1">
      <alignment horizontal="center" vertical="center" wrapText="1"/>
      <protection locked="0"/>
    </xf>
    <xf numFmtId="4" fontId="2" fillId="3" borderId="9" xfId="20" applyNumberFormat="1" applyFont="1" applyFill="1" applyBorder="1" applyAlignment="1" applyProtection="1">
      <alignment horizontal="center" vertical="center" wrapText="1"/>
      <protection locked="0"/>
    </xf>
    <xf numFmtId="4" fontId="2" fillId="3" borderId="15" xfId="20" applyNumberFormat="1" applyFont="1" applyFill="1" applyBorder="1" applyAlignment="1" applyProtection="1">
      <alignment horizontal="center" vertical="center" wrapText="1"/>
      <protection locked="0"/>
    </xf>
    <xf numFmtId="4" fontId="2" fillId="3" borderId="16" xfId="20" applyNumberFormat="1" applyFont="1" applyFill="1" applyBorder="1" applyAlignment="1" applyProtection="1">
      <alignment horizontal="center" vertical="center" wrapText="1"/>
      <protection locked="0"/>
    </xf>
    <xf numFmtId="4" fontId="2" fillId="3" borderId="17" xfId="20" applyNumberFormat="1" applyFont="1" applyFill="1" applyBorder="1" applyAlignment="1" applyProtection="1">
      <alignment horizontal="center" vertical="center" wrapText="1"/>
      <protection locked="0"/>
    </xf>
    <xf numFmtId="2" fontId="2" fillId="3" borderId="13" xfId="20" applyNumberFormat="1" applyFont="1" applyFill="1" applyBorder="1" applyAlignment="1" applyProtection="1">
      <alignment horizontal="center" vertical="center"/>
      <protection hidden="1"/>
    </xf>
    <xf numFmtId="2" fontId="2" fillId="3" borderId="11" xfId="20" applyNumberFormat="1" applyFont="1" applyFill="1" applyBorder="1" applyAlignment="1" applyProtection="1">
      <alignment horizontal="center" vertical="center"/>
      <protection hidden="1"/>
    </xf>
    <xf numFmtId="4" fontId="2" fillId="3" borderId="18" xfId="20" applyNumberFormat="1" applyFont="1" applyFill="1" applyBorder="1" applyAlignment="1" applyProtection="1">
      <alignment horizontal="center" vertical="center" wrapText="1"/>
      <protection locked="0"/>
    </xf>
    <xf numFmtId="4" fontId="2" fillId="3" borderId="0" xfId="20" applyNumberFormat="1" applyFont="1" applyFill="1" applyBorder="1" applyAlignment="1" applyProtection="1">
      <alignment horizontal="center" vertical="center" wrapText="1"/>
      <protection locked="0"/>
    </xf>
    <xf numFmtId="4" fontId="2" fillId="3" borderId="19" xfId="20" applyNumberFormat="1" applyFont="1" applyFill="1" applyBorder="1" applyAlignment="1" applyProtection="1">
      <alignment horizontal="center" vertical="center" wrapText="1"/>
      <protection locked="0"/>
    </xf>
    <xf numFmtId="4" fontId="2" fillId="3" borderId="20" xfId="20" applyNumberFormat="1" applyFont="1" applyFill="1" applyBorder="1" applyAlignment="1" applyProtection="1">
      <alignment horizontal="center" vertical="center" wrapText="1"/>
      <protection locked="0"/>
    </xf>
    <xf numFmtId="4" fontId="2" fillId="3" borderId="21" xfId="20" applyNumberFormat="1" applyFont="1" applyFill="1" applyBorder="1" applyAlignment="1" applyProtection="1">
      <alignment horizontal="center" vertical="center" wrapText="1"/>
      <protection locked="0"/>
    </xf>
    <xf numFmtId="4" fontId="2" fillId="3" borderId="22" xfId="20" applyNumberFormat="1" applyFont="1" applyFill="1" applyBorder="1" applyAlignment="1" applyProtection="1">
      <alignment horizontal="center" vertical="center" wrapText="1"/>
      <protection locked="0"/>
    </xf>
    <xf numFmtId="4" fontId="2" fillId="3" borderId="23" xfId="20" applyNumberFormat="1" applyFont="1" applyFill="1" applyBorder="1" applyAlignment="1" applyProtection="1">
      <alignment horizontal="center" vertical="center" wrapText="1"/>
      <protection locked="0"/>
    </xf>
    <xf numFmtId="4" fontId="2" fillId="3" borderId="24" xfId="20" applyNumberFormat="1" applyFont="1" applyFill="1" applyBorder="1" applyAlignment="1" applyProtection="1">
      <alignment horizontal="center" vertical="center" wrapText="1"/>
      <protection locked="0"/>
    </xf>
    <xf numFmtId="4" fontId="2" fillId="3" borderId="25" xfId="20" applyNumberFormat="1" applyFont="1" applyFill="1" applyBorder="1" applyAlignment="1" applyProtection="1">
      <alignment horizontal="center" vertical="center" wrapText="1"/>
      <protection locked="0"/>
    </xf>
    <xf numFmtId="2" fontId="2" fillId="3" borderId="23" xfId="20" applyNumberFormat="1" applyFont="1" applyFill="1" applyBorder="1" applyAlignment="1" applyProtection="1">
      <alignment horizontal="center" vertical="center"/>
      <protection hidden="1"/>
    </xf>
    <xf numFmtId="2" fontId="2" fillId="3" borderId="25" xfId="20" applyNumberFormat="1" applyFont="1" applyFill="1" applyBorder="1" applyAlignment="1" applyProtection="1">
      <alignment horizontal="center" vertical="center"/>
      <protection hidden="1"/>
    </xf>
    <xf numFmtId="2" fontId="2" fillId="3" borderId="0" xfId="20" applyNumberFormat="1" applyFont="1" applyFill="1" applyBorder="1" applyAlignment="1" applyProtection="1">
      <alignment horizontal="center" vertical="center"/>
      <protection hidden="1"/>
    </xf>
    <xf numFmtId="2" fontId="2" fillId="3" borderId="19" xfId="20" applyNumberFormat="1" applyFont="1" applyFill="1" applyBorder="1" applyAlignment="1" applyProtection="1">
      <alignment horizontal="center" vertical="center"/>
      <protection hidden="1"/>
    </xf>
    <xf numFmtId="2" fontId="2" fillId="3" borderId="21" xfId="20" applyNumberFormat="1" applyFont="1" applyFill="1" applyBorder="1" applyAlignment="1" applyProtection="1">
      <alignment horizontal="center" vertical="center"/>
      <protection hidden="1"/>
    </xf>
    <xf numFmtId="2" fontId="2" fillId="3" borderId="22" xfId="20" applyNumberFormat="1" applyFont="1" applyFill="1" applyBorder="1" applyAlignment="1" applyProtection="1">
      <alignment horizontal="center" vertical="center"/>
      <protection hidden="1"/>
    </xf>
    <xf numFmtId="4" fontId="2" fillId="5" borderId="26" xfId="20" applyNumberFormat="1" applyFont="1" applyFill="1" applyBorder="1" applyAlignment="1">
      <alignment horizontal="center" vertical="center"/>
    </xf>
    <xf numFmtId="4" fontId="2" fillId="5" borderId="27" xfId="20" applyNumberFormat="1" applyFont="1" applyFill="1" applyBorder="1" applyAlignment="1">
      <alignment horizontal="center" vertical="center"/>
    </xf>
    <xf numFmtId="4" fontId="2" fillId="5" borderId="28" xfId="20" applyNumberFormat="1" applyFont="1" applyFill="1" applyBorder="1" applyAlignment="1">
      <alignment horizontal="center" vertical="center"/>
    </xf>
    <xf numFmtId="4" fontId="2" fillId="5" borderId="18" xfId="20" applyNumberFormat="1" applyFont="1" applyFill="1" applyBorder="1" applyAlignment="1">
      <alignment horizontal="center" vertical="center"/>
    </xf>
    <xf numFmtId="4" fontId="2" fillId="5" borderId="0" xfId="20" applyNumberFormat="1" applyFont="1" applyFill="1" applyBorder="1" applyAlignment="1">
      <alignment horizontal="center" vertical="center"/>
    </xf>
    <xf numFmtId="4" fontId="2" fillId="5" borderId="19" xfId="20" applyNumberFormat="1" applyFont="1" applyFill="1" applyBorder="1" applyAlignment="1">
      <alignment horizontal="center" vertical="center"/>
    </xf>
    <xf numFmtId="4" fontId="2" fillId="5" borderId="20" xfId="20" applyNumberFormat="1" applyFont="1" applyFill="1" applyBorder="1" applyAlignment="1">
      <alignment horizontal="center" vertical="center"/>
    </xf>
    <xf numFmtId="4" fontId="2" fillId="5" borderId="21" xfId="20" applyNumberFormat="1" applyFont="1" applyFill="1" applyBorder="1" applyAlignment="1">
      <alignment horizontal="center" vertical="center"/>
    </xf>
    <xf numFmtId="4" fontId="2" fillId="5" borderId="22" xfId="20" applyNumberFormat="1" applyFont="1" applyFill="1" applyBorder="1" applyAlignment="1">
      <alignment horizontal="center" vertical="center"/>
    </xf>
    <xf numFmtId="4" fontId="2" fillId="5" borderId="29" xfId="20" applyNumberFormat="1" applyFont="1" applyFill="1" applyBorder="1" applyAlignment="1">
      <alignment horizontal="center" vertical="center"/>
    </xf>
    <xf numFmtId="4" fontId="2" fillId="5" borderId="30" xfId="20" applyNumberFormat="1" applyFont="1" applyFill="1" applyBorder="1" applyAlignment="1">
      <alignment horizontal="center" vertical="center"/>
    </xf>
    <xf numFmtId="4" fontId="2" fillId="5" borderId="31" xfId="20" applyNumberFormat="1" applyFont="1" applyFill="1" applyBorder="1" applyAlignment="1">
      <alignment horizontal="center" vertical="center"/>
    </xf>
    <xf numFmtId="2" fontId="2" fillId="5" borderId="2" xfId="20" applyNumberFormat="1" applyFont="1" applyFill="1" applyBorder="1" applyAlignment="1" applyProtection="1">
      <alignment horizontal="center" vertical="center" wrapText="1"/>
      <protection hidden="1"/>
    </xf>
    <xf numFmtId="2" fontId="2" fillId="5" borderId="4" xfId="20" applyNumberFormat="1" applyFont="1" applyFill="1" applyBorder="1" applyAlignment="1" applyProtection="1">
      <alignment horizontal="center" vertical="center" wrapText="1"/>
      <protection hidden="1"/>
    </xf>
    <xf numFmtId="3" fontId="2" fillId="3" borderId="32" xfId="0" applyNumberFormat="1" applyFont="1" applyFill="1" applyBorder="1" applyAlignment="1" applyProtection="1">
      <alignment horizontal="center" vertical="center" wrapText="1"/>
      <protection hidden="1"/>
    </xf>
    <xf numFmtId="2" fontId="2" fillId="3" borderId="6" xfId="20" applyNumberFormat="1" applyFont="1" applyFill="1" applyBorder="1" applyAlignment="1" applyProtection="1">
      <alignment horizontal="center" vertical="center" wrapText="1"/>
      <protection hidden="1"/>
    </xf>
    <xf numFmtId="2" fontId="2" fillId="3" borderId="2" xfId="20" applyNumberFormat="1" applyFont="1" applyFill="1" applyBorder="1" applyAlignment="1" applyProtection="1">
      <alignment horizontal="center" vertical="center" wrapText="1"/>
      <protection hidden="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189" fontId="3" fillId="3" borderId="2" xfId="20" applyNumberFormat="1" applyFont="1" applyFill="1" applyBorder="1" applyAlignment="1" applyProtection="1">
      <alignment horizontal="center" vertical="center" wrapText="1"/>
      <protection hidden="1"/>
    </xf>
    <xf numFmtId="3" fontId="2" fillId="3" borderId="2" xfId="20" applyNumberFormat="1" applyFont="1" applyFill="1" applyBorder="1" applyAlignment="1" applyProtection="1">
      <alignment horizontal="center" vertical="center" wrapText="1"/>
      <protection hidden="1"/>
    </xf>
    <xf numFmtId="0" fontId="3" fillId="6" borderId="4" xfId="0" applyFont="1" applyFill="1" applyBorder="1" applyAlignment="1">
      <alignment horizontal="left" vertical="top"/>
    </xf>
    <xf numFmtId="0" fontId="3" fillId="6" borderId="5" xfId="0" applyFont="1" applyFill="1" applyBorder="1" applyAlignment="1">
      <alignment horizontal="left" vertical="top"/>
    </xf>
    <xf numFmtId="0" fontId="3" fillId="6" borderId="33" xfId="0" applyFont="1" applyFill="1" applyBorder="1" applyAlignment="1">
      <alignment horizontal="left" vertical="top"/>
    </xf>
    <xf numFmtId="0" fontId="3" fillId="6" borderId="6" xfId="0" applyFont="1" applyFill="1" applyBorder="1" applyAlignment="1">
      <alignment horizontal="left" vertical="top"/>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189" fontId="3" fillId="5" borderId="2" xfId="20" applyNumberFormat="1" applyFont="1" applyFill="1" applyBorder="1" applyAlignment="1" applyProtection="1">
      <alignment horizontal="center" vertical="center" wrapText="1"/>
      <protection hidden="1"/>
    </xf>
    <xf numFmtId="0" fontId="2" fillId="3" borderId="2" xfId="0" applyFont="1" applyFill="1" applyBorder="1" applyAlignment="1">
      <alignment horizontal="left" vertical="top" wrapText="1"/>
    </xf>
    <xf numFmtId="3" fontId="2" fillId="3" borderId="2" xfId="20" applyNumberFormat="1" applyFont="1" applyFill="1" applyBorder="1" applyAlignment="1" applyProtection="1">
      <alignment horizontal="center" vertical="center" wrapText="1"/>
      <protection locked="0"/>
    </xf>
    <xf numFmtId="3" fontId="2" fillId="5" borderId="2" xfId="20" applyNumberFormat="1" applyFont="1" applyFill="1" applyBorder="1" applyAlignment="1" applyProtection="1">
      <alignment horizontal="center" vertical="center" wrapText="1"/>
      <protection locked="0"/>
    </xf>
    <xf numFmtId="3" fontId="2" fillId="5" borderId="4" xfId="20" applyNumberFormat="1" applyFont="1" applyFill="1" applyBorder="1" applyAlignment="1" applyProtection="1">
      <alignment horizontal="center" vertical="center" wrapText="1"/>
      <protection locked="0"/>
    </xf>
    <xf numFmtId="3" fontId="3" fillId="5" borderId="32" xfId="0" applyNumberFormat="1" applyFont="1" applyFill="1" applyBorder="1" applyAlignment="1" applyProtection="1">
      <alignment horizontal="center" vertical="center" wrapText="1"/>
      <protection hidden="1"/>
    </xf>
    <xf numFmtId="2" fontId="2" fillId="5" borderId="6" xfId="20" applyNumberFormat="1" applyFont="1" applyFill="1" applyBorder="1" applyAlignment="1" applyProtection="1">
      <alignment horizontal="center" vertical="center" wrapText="1"/>
      <protection hidden="1"/>
    </xf>
    <xf numFmtId="0" fontId="2" fillId="3" borderId="2" xfId="0" applyFont="1" applyFill="1" applyBorder="1" applyAlignment="1">
      <alignment horizontal="left" vertical="top"/>
    </xf>
    <xf numFmtId="3" fontId="2" fillId="3" borderId="4" xfId="20" applyNumberFormat="1" applyFont="1" applyFill="1" applyBorder="1" applyAlignment="1" applyProtection="1">
      <alignment horizontal="center" vertical="center" wrapText="1"/>
      <protection hidden="1"/>
    </xf>
    <xf numFmtId="3" fontId="2" fillId="3" borderId="4" xfId="20" applyNumberFormat="1" applyFont="1" applyFill="1" applyBorder="1" applyAlignment="1" applyProtection="1">
      <alignment horizontal="center" vertical="center" wrapText="1"/>
      <protection locked="0"/>
    </xf>
    <xf numFmtId="3" fontId="2" fillId="3" borderId="5" xfId="20" applyNumberFormat="1" applyFont="1" applyFill="1" applyBorder="1" applyAlignment="1" applyProtection="1">
      <alignment horizontal="center" vertical="center" wrapText="1"/>
      <protection locked="0"/>
    </xf>
    <xf numFmtId="3" fontId="2" fillId="3" borderId="6" xfId="20" applyNumberFormat="1" applyFont="1" applyFill="1" applyBorder="1" applyAlignment="1" applyProtection="1">
      <alignment horizontal="center" vertical="center" wrapText="1"/>
      <protection locked="0"/>
    </xf>
    <xf numFmtId="188" fontId="9" fillId="3" borderId="34" xfId="0" applyNumberFormat="1" applyFont="1" applyFill="1" applyBorder="1" applyAlignment="1" applyProtection="1">
      <alignment horizontal="center" vertical="top"/>
      <protection locked="0"/>
    </xf>
    <xf numFmtId="188" fontId="2" fillId="3" borderId="35" xfId="0" applyNumberFormat="1" applyFont="1" applyFill="1" applyBorder="1" applyAlignment="1" applyProtection="1">
      <alignment horizontal="center" vertical="top"/>
      <protection locked="0"/>
    </xf>
    <xf numFmtId="191" fontId="9" fillId="3" borderId="34" xfId="0" applyNumberFormat="1" applyFont="1" applyFill="1" applyBorder="1" applyAlignment="1" applyProtection="1">
      <alignment horizontal="center" vertical="top"/>
      <protection locked="0"/>
    </xf>
    <xf numFmtId="0" fontId="2" fillId="3" borderId="35" xfId="0" applyFont="1" applyFill="1" applyBorder="1" applyAlignment="1" applyProtection="1">
      <alignment horizontal="center" vertical="top"/>
      <protection locked="0"/>
    </xf>
    <xf numFmtId="0" fontId="9" fillId="3" borderId="34" xfId="0" applyFont="1" applyFill="1" applyBorder="1" applyAlignment="1" applyProtection="1">
      <alignment horizontal="center" vertical="top"/>
      <protection locked="0"/>
    </xf>
    <xf numFmtId="0" fontId="2" fillId="3" borderId="0" xfId="0" applyFont="1" applyFill="1" applyAlignment="1" applyProtection="1">
      <alignment horizontal="center" vertical="top"/>
      <protection locked="0"/>
    </xf>
    <xf numFmtId="0" fontId="2" fillId="3" borderId="36" xfId="0" applyFont="1" applyFill="1" applyBorder="1" applyAlignment="1" applyProtection="1">
      <alignment horizontal="center" vertical="center"/>
      <protection locked="0"/>
    </xf>
    <xf numFmtId="0" fontId="2" fillId="3" borderId="33"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top"/>
      <protection locked="0"/>
    </xf>
    <xf numFmtId="0" fontId="2" fillId="3" borderId="33" xfId="0" applyFont="1" applyFill="1" applyBorder="1" applyAlignment="1" applyProtection="1">
      <alignment horizontal="center" vertical="top"/>
      <protection locked="0"/>
    </xf>
    <xf numFmtId="0" fontId="2" fillId="3" borderId="37" xfId="0" applyFont="1" applyFill="1" applyBorder="1" applyAlignment="1" applyProtection="1">
      <alignment horizontal="center" vertical="top"/>
      <protection locked="0"/>
    </xf>
    <xf numFmtId="0" fontId="2" fillId="3" borderId="40" xfId="0" applyFont="1" applyFill="1" applyBorder="1" applyAlignment="1" applyProtection="1">
      <alignment horizontal="center" vertical="top"/>
      <protection locked="0"/>
    </xf>
    <xf numFmtId="0" fontId="2" fillId="3" borderId="1" xfId="0" applyFont="1" applyFill="1" applyBorder="1" applyAlignment="1" applyProtection="1">
      <alignment horizontal="center" vertical="top"/>
      <protection locked="0"/>
    </xf>
    <xf numFmtId="0" fontId="2" fillId="3" borderId="41" xfId="0" applyFont="1" applyFill="1" applyBorder="1" applyAlignment="1" applyProtection="1">
      <alignment horizontal="center" vertical="top"/>
      <protection locked="0"/>
    </xf>
    <xf numFmtId="0" fontId="8" fillId="3" borderId="36" xfId="0" applyFont="1" applyFill="1" applyBorder="1" applyAlignment="1" applyProtection="1">
      <alignment horizontal="center" vertical="top"/>
      <protection locked="0"/>
    </xf>
    <xf numFmtId="0" fontId="8" fillId="3" borderId="33" xfId="0" applyFont="1" applyFill="1" applyBorder="1" applyAlignment="1" applyProtection="1">
      <alignment horizontal="center" vertical="top"/>
      <protection locked="0"/>
    </xf>
    <xf numFmtId="0" fontId="8" fillId="3" borderId="37" xfId="0" applyFont="1" applyFill="1" applyBorder="1" applyAlignment="1" applyProtection="1">
      <alignment horizontal="center" vertical="top"/>
      <protection locked="0"/>
    </xf>
    <xf numFmtId="0" fontId="8" fillId="3" borderId="40" xfId="0" applyFont="1" applyFill="1" applyBorder="1" applyAlignment="1" applyProtection="1">
      <alignment horizontal="center" vertical="top"/>
      <protection locked="0"/>
    </xf>
    <xf numFmtId="0" fontId="8" fillId="3" borderId="1" xfId="0" applyFont="1" applyFill="1" applyBorder="1" applyAlignment="1" applyProtection="1">
      <alignment horizontal="center" vertical="top"/>
      <protection locked="0"/>
    </xf>
    <xf numFmtId="0" fontId="8" fillId="3" borderId="41" xfId="0" applyFont="1" applyFill="1" applyBorder="1" applyAlignment="1" applyProtection="1">
      <alignment horizontal="center" vertical="top"/>
      <protection locked="0"/>
    </xf>
    <xf numFmtId="0" fontId="2" fillId="3"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top"/>
      <protection locked="0"/>
    </xf>
    <xf numFmtId="0" fontId="2" fillId="3" borderId="36" xfId="0" applyFont="1" applyFill="1" applyBorder="1" applyAlignment="1" applyProtection="1">
      <alignment horizontal="center" vertical="top" wrapText="1"/>
      <protection locked="0"/>
    </xf>
    <xf numFmtId="0" fontId="2" fillId="3" borderId="33" xfId="0" applyFont="1" applyFill="1" applyBorder="1" applyAlignment="1" applyProtection="1">
      <alignment horizontal="center" vertical="top" wrapText="1"/>
      <protection locked="0"/>
    </xf>
    <xf numFmtId="0" fontId="2" fillId="3" borderId="37" xfId="0" applyFont="1" applyFill="1" applyBorder="1" applyAlignment="1" applyProtection="1">
      <alignment horizontal="center" vertical="top" wrapText="1"/>
      <protection locked="0"/>
    </xf>
    <xf numFmtId="0" fontId="2" fillId="3" borderId="40"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2" fillId="3" borderId="41" xfId="0" applyFont="1" applyFill="1" applyBorder="1" applyAlignment="1" applyProtection="1">
      <alignment horizontal="center" vertical="top" wrapText="1"/>
      <protection locked="0"/>
    </xf>
    <xf numFmtId="0" fontId="2" fillId="3" borderId="2" xfId="0" applyFont="1" applyFill="1" applyBorder="1" applyAlignment="1" applyProtection="1">
      <alignment horizontal="center" vertical="top" wrapText="1"/>
      <protection locked="0"/>
    </xf>
    <xf numFmtId="0" fontId="2"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36" xfId="0" applyFont="1" applyFill="1" applyBorder="1" applyAlignment="1" applyProtection="1">
      <alignment horizontal="left" vertical="top" wrapText="1" indent="1"/>
      <protection locked="0"/>
    </xf>
    <xf numFmtId="0" fontId="2" fillId="3" borderId="33" xfId="0" applyFont="1" applyFill="1" applyBorder="1" applyAlignment="1" applyProtection="1">
      <alignment horizontal="left" vertical="top" wrapText="1" indent="1"/>
      <protection locked="0"/>
    </xf>
    <xf numFmtId="0" fontId="2" fillId="3" borderId="37" xfId="0" applyFont="1" applyFill="1" applyBorder="1" applyAlignment="1" applyProtection="1">
      <alignment horizontal="left" vertical="top" wrapText="1" indent="1"/>
      <protection locked="0"/>
    </xf>
    <xf numFmtId="0" fontId="2" fillId="3" borderId="38" xfId="0" applyFont="1" applyFill="1" applyBorder="1" applyAlignment="1" applyProtection="1">
      <alignment horizontal="left" vertical="top" wrapText="1" indent="1"/>
      <protection locked="0"/>
    </xf>
    <xf numFmtId="0" fontId="2" fillId="3" borderId="0" xfId="0" applyFont="1" applyFill="1" applyAlignment="1" applyProtection="1">
      <alignment horizontal="left" vertical="top" wrapText="1" indent="1"/>
      <protection locked="0"/>
    </xf>
    <xf numFmtId="0" fontId="2" fillId="3" borderId="39" xfId="0" applyFont="1" applyFill="1" applyBorder="1" applyAlignment="1" applyProtection="1">
      <alignment horizontal="left" vertical="top" wrapText="1" indent="1"/>
      <protection locked="0"/>
    </xf>
    <xf numFmtId="0" fontId="2" fillId="3" borderId="4" xfId="0" applyFont="1" applyFill="1" applyBorder="1" applyAlignment="1" applyProtection="1">
      <alignment horizontal="center" vertical="top"/>
      <protection locked="0"/>
    </xf>
    <xf numFmtId="0" fontId="2" fillId="3" borderId="6" xfId="0" applyFont="1" applyFill="1" applyBorder="1" applyAlignment="1" applyProtection="1">
      <alignment horizontal="center" vertical="top"/>
      <protection locked="0"/>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187" fontId="3" fillId="6" borderId="2" xfId="20" applyFont="1" applyFill="1" applyBorder="1" applyAlignment="1">
      <alignment horizontal="center" vertical="top"/>
    </xf>
    <xf numFmtId="0" fontId="2" fillId="3" borderId="33" xfId="0" applyFont="1" applyFill="1" applyBorder="1" applyAlignment="1" applyProtection="1">
      <alignment horizontal="left" vertical="top" wrapText="1"/>
      <protection locked="0"/>
    </xf>
    <xf numFmtId="0" fontId="3" fillId="6" borderId="2" xfId="0" applyFont="1" applyFill="1" applyBorder="1" applyAlignment="1">
      <alignment horizontal="right" vertical="top"/>
    </xf>
    <xf numFmtId="189" fontId="3" fillId="6" borderId="40" xfId="20" applyNumberFormat="1" applyFont="1" applyFill="1" applyBorder="1" applyAlignment="1" applyProtection="1">
      <alignment horizontal="center" vertical="top"/>
      <protection hidden="1"/>
    </xf>
    <xf numFmtId="189" fontId="3" fillId="6" borderId="41" xfId="20" applyNumberFormat="1" applyFont="1" applyFill="1" applyBorder="1" applyAlignment="1" applyProtection="1">
      <alignment horizontal="center" vertical="top"/>
      <protection hidden="1"/>
    </xf>
    <xf numFmtId="2" fontId="3" fillId="6" borderId="2" xfId="20" applyNumberFormat="1" applyFont="1" applyFill="1" applyBorder="1" applyAlignment="1" applyProtection="1">
      <alignment horizontal="center" vertical="center"/>
      <protection hidden="1"/>
    </xf>
    <xf numFmtId="0" fontId="3" fillId="3" borderId="2" xfId="0" applyFont="1" applyFill="1" applyBorder="1" applyAlignment="1">
      <alignment horizontal="left" vertical="center" wrapText="1"/>
    </xf>
    <xf numFmtId="189" fontId="3" fillId="3" borderId="2" xfId="0" applyNumberFormat="1" applyFont="1" applyFill="1" applyBorder="1" applyAlignment="1" applyProtection="1">
      <alignment horizontal="center" vertical="center" wrapText="1"/>
      <protection hidden="1"/>
    </xf>
    <xf numFmtId="3" fontId="3" fillId="3" borderId="32" xfId="0" applyNumberFormat="1" applyFont="1" applyFill="1" applyBorder="1" applyAlignment="1" applyProtection="1">
      <alignment horizontal="center" vertical="center" wrapText="1"/>
      <protection hidden="1"/>
    </xf>
    <xf numFmtId="3" fontId="2" fillId="3" borderId="4" xfId="20" applyNumberFormat="1" applyFont="1" applyFill="1" applyBorder="1" applyAlignment="1" applyProtection="1">
      <alignment horizontal="center" vertical="center"/>
      <protection locked="0"/>
    </xf>
    <xf numFmtId="3" fontId="2" fillId="3" borderId="5" xfId="20" applyNumberFormat="1" applyFont="1" applyFill="1" applyBorder="1" applyAlignment="1" applyProtection="1">
      <alignment horizontal="center" vertical="center"/>
      <protection locked="0"/>
    </xf>
    <xf numFmtId="3" fontId="2" fillId="3" borderId="6" xfId="20" applyNumberFormat="1" applyFont="1" applyFill="1" applyBorder="1" applyAlignment="1" applyProtection="1">
      <alignment horizontal="center" vertical="center"/>
      <protection locked="0"/>
    </xf>
    <xf numFmtId="3" fontId="2" fillId="3" borderId="42" xfId="20" applyNumberFormat="1" applyFont="1" applyFill="1" applyBorder="1" applyAlignment="1" applyProtection="1">
      <alignment horizontal="center" vertical="center" wrapText="1"/>
      <protection locked="0"/>
    </xf>
    <xf numFmtId="3" fontId="2" fillId="3" borderId="42" xfId="20" applyNumberFormat="1" applyFont="1" applyFill="1" applyBorder="1" applyAlignment="1" applyProtection="1">
      <alignment horizontal="center" vertical="center"/>
      <protection locked="0"/>
    </xf>
    <xf numFmtId="3" fontId="3" fillId="3" borderId="23" xfId="0" applyNumberFormat="1" applyFont="1" applyFill="1" applyBorder="1" applyAlignment="1" applyProtection="1">
      <alignment horizontal="center" vertical="center" wrapText="1"/>
      <protection hidden="1"/>
    </xf>
    <xf numFmtId="3" fontId="3" fillId="3" borderId="25" xfId="0" applyNumberFormat="1" applyFont="1" applyFill="1" applyBorder="1" applyAlignment="1" applyProtection="1">
      <alignment horizontal="center" vertical="center" wrapText="1"/>
      <protection hidden="1"/>
    </xf>
    <xf numFmtId="3" fontId="3" fillId="3" borderId="23" xfId="0" applyNumberFormat="1" applyFont="1" applyFill="1" applyBorder="1" applyAlignment="1" applyProtection="1">
      <alignment horizontal="center" vertical="center"/>
      <protection hidden="1"/>
    </xf>
    <xf numFmtId="3" fontId="3" fillId="3" borderId="25" xfId="0" applyNumberFormat="1" applyFont="1" applyFill="1" applyBorder="1" applyAlignment="1" applyProtection="1">
      <alignment horizontal="center" vertical="center"/>
      <protection hidden="1"/>
    </xf>
    <xf numFmtId="2" fontId="2" fillId="3" borderId="6" xfId="20" applyNumberFormat="1" applyFont="1" applyFill="1" applyBorder="1" applyAlignment="1" applyProtection="1">
      <alignment horizontal="center" vertical="center"/>
      <protection hidden="1"/>
    </xf>
    <xf numFmtId="2" fontId="2" fillId="3" borderId="2" xfId="20" applyNumberFormat="1" applyFont="1" applyFill="1" applyBorder="1" applyAlignment="1" applyProtection="1">
      <alignment horizontal="center" vertical="center"/>
      <protection hidden="1"/>
    </xf>
    <xf numFmtId="189" fontId="3" fillId="3" borderId="4" xfId="0" applyNumberFormat="1" applyFont="1" applyFill="1" applyBorder="1" applyAlignment="1" applyProtection="1">
      <alignment horizontal="center" vertical="center" wrapText="1"/>
      <protection hidden="1"/>
    </xf>
    <xf numFmtId="189" fontId="3" fillId="3" borderId="5" xfId="0" applyNumberFormat="1" applyFont="1" applyFill="1" applyBorder="1" applyAlignment="1" applyProtection="1">
      <alignment horizontal="center" vertical="center" wrapText="1"/>
      <protection hidden="1"/>
    </xf>
    <xf numFmtId="189" fontId="3" fillId="3" borderId="6" xfId="0" applyNumberFormat="1" applyFont="1" applyFill="1" applyBorder="1" applyAlignment="1" applyProtection="1">
      <alignment horizontal="center" vertical="center" wrapText="1"/>
      <protection hidden="1"/>
    </xf>
    <xf numFmtId="189" fontId="3" fillId="3" borderId="4" xfId="0" applyNumberFormat="1" applyFont="1" applyFill="1" applyBorder="1" applyAlignment="1" applyProtection="1">
      <alignment horizontal="center" vertical="center"/>
      <protection hidden="1"/>
    </xf>
    <xf numFmtId="189" fontId="3" fillId="3" borderId="5" xfId="0" applyNumberFormat="1" applyFont="1" applyFill="1" applyBorder="1" applyAlignment="1" applyProtection="1">
      <alignment horizontal="center" vertical="center"/>
      <protection hidden="1"/>
    </xf>
    <xf numFmtId="189" fontId="3" fillId="3" borderId="6" xfId="0" applyNumberFormat="1" applyFont="1" applyFill="1" applyBorder="1" applyAlignment="1" applyProtection="1">
      <alignment horizontal="center" vertical="center"/>
      <protection hidden="1"/>
    </xf>
    <xf numFmtId="3" fontId="2" fillId="3" borderId="2" xfId="20" applyNumberFormat="1" applyFont="1" applyFill="1" applyBorder="1" applyAlignment="1" applyProtection="1">
      <alignment horizontal="center" vertical="center"/>
      <protection locked="0"/>
    </xf>
    <xf numFmtId="3" fontId="2" fillId="3" borderId="32" xfId="0" applyNumberFormat="1" applyFont="1" applyFill="1" applyBorder="1" applyAlignment="1" applyProtection="1">
      <alignment horizontal="center" vertical="center"/>
      <protection hidden="1"/>
    </xf>
    <xf numFmtId="3" fontId="2" fillId="3" borderId="23" xfId="0" applyNumberFormat="1" applyFont="1" applyFill="1" applyBorder="1" applyAlignment="1" applyProtection="1">
      <alignment horizontal="center" vertical="center"/>
      <protection hidden="1"/>
    </xf>
    <xf numFmtId="3" fontId="2" fillId="3" borderId="25" xfId="0" applyNumberFormat="1" applyFont="1" applyFill="1" applyBorder="1" applyAlignment="1" applyProtection="1">
      <alignment horizontal="center" vertical="center"/>
      <protection hidden="1"/>
    </xf>
    <xf numFmtId="3" fontId="2" fillId="3" borderId="23" xfId="0" applyNumberFormat="1" applyFont="1" applyFill="1" applyBorder="1" applyAlignment="1" applyProtection="1">
      <alignment horizontal="center" vertical="center" wrapText="1"/>
      <protection hidden="1"/>
    </xf>
    <xf numFmtId="3" fontId="2" fillId="3" borderId="25" xfId="0" applyNumberFormat="1" applyFont="1" applyFill="1" applyBorder="1" applyAlignment="1" applyProtection="1">
      <alignment horizontal="center" vertical="center" wrapText="1"/>
      <protection hidden="1"/>
    </xf>
    <xf numFmtId="3" fontId="2" fillId="5" borderId="2" xfId="0" applyNumberFormat="1" applyFont="1" applyFill="1" applyBorder="1" applyAlignment="1" applyProtection="1">
      <alignment horizontal="center" vertical="center" wrapText="1"/>
      <protection hidden="1"/>
    </xf>
    <xf numFmtId="3" fontId="2" fillId="5" borderId="2" xfId="20" applyNumberFormat="1" applyFont="1" applyFill="1" applyBorder="1" applyAlignment="1" applyProtection="1">
      <alignment horizontal="center" vertical="center" wrapText="1"/>
      <protection hidden="1"/>
    </xf>
    <xf numFmtId="189" fontId="2" fillId="5" borderId="2" xfId="0" applyNumberFormat="1" applyFont="1" applyFill="1" applyBorder="1" applyAlignment="1" applyProtection="1">
      <alignment horizontal="center" vertical="center"/>
      <protection hidden="1"/>
    </xf>
    <xf numFmtId="1" fontId="2" fillId="5" borderId="2" xfId="20" applyNumberFormat="1" applyFont="1" applyFill="1" applyBorder="1" applyAlignment="1" applyProtection="1">
      <alignment horizontal="center" vertical="center"/>
      <protection hidden="1"/>
    </xf>
    <xf numFmtId="0" fontId="2" fillId="3" borderId="4" xfId="0" applyFont="1" applyFill="1" applyBorder="1" applyAlignment="1">
      <alignment horizontal="left" vertical="top"/>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189" fontId="2" fillId="5" borderId="4" xfId="0" applyNumberFormat="1" applyFont="1" applyFill="1" applyBorder="1" applyAlignment="1" applyProtection="1">
      <alignment horizontal="center" vertical="center"/>
      <protection hidden="1"/>
    </xf>
    <xf numFmtId="189" fontId="2" fillId="5" borderId="5" xfId="0" applyNumberFormat="1" applyFont="1" applyFill="1" applyBorder="1" applyAlignment="1" applyProtection="1">
      <alignment horizontal="center" vertical="center"/>
      <protection hidden="1"/>
    </xf>
    <xf numFmtId="189" fontId="2" fillId="5" borderId="6" xfId="0" applyNumberFormat="1" applyFont="1" applyFill="1" applyBorder="1" applyAlignment="1" applyProtection="1">
      <alignment horizontal="center" vertical="center"/>
      <protection hidden="1"/>
    </xf>
    <xf numFmtId="1" fontId="2" fillId="5" borderId="4" xfId="20" applyNumberFormat="1" applyFont="1" applyFill="1" applyBorder="1" applyAlignment="1" applyProtection="1">
      <alignment horizontal="center" vertical="center"/>
      <protection hidden="1"/>
    </xf>
    <xf numFmtId="1" fontId="2" fillId="5" borderId="5" xfId="20" applyNumberFormat="1" applyFont="1" applyFill="1" applyBorder="1" applyAlignment="1" applyProtection="1">
      <alignment horizontal="center" vertical="center"/>
      <protection hidden="1"/>
    </xf>
    <xf numFmtId="1" fontId="2" fillId="5" borderId="6" xfId="20" applyNumberFormat="1" applyFont="1" applyFill="1" applyBorder="1" applyAlignment="1" applyProtection="1">
      <alignment horizontal="center" vertical="center"/>
      <protection hidden="1"/>
    </xf>
    <xf numFmtId="0" fontId="2" fillId="3" borderId="36" xfId="0" applyFont="1" applyFill="1" applyBorder="1" applyAlignment="1" applyProtection="1">
      <alignment horizontal="left" vertical="top" wrapText="1"/>
      <protection locked="0"/>
    </xf>
    <xf numFmtId="0" fontId="2" fillId="3" borderId="37" xfId="0" applyFont="1" applyFill="1" applyBorder="1" applyAlignment="1" applyProtection="1">
      <alignment horizontal="left" vertical="top" wrapText="1"/>
      <protection locked="0"/>
    </xf>
    <xf numFmtId="0" fontId="2" fillId="3" borderId="38"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0" fontId="2" fillId="3" borderId="39" xfId="0" applyFont="1" applyFill="1" applyBorder="1" applyAlignment="1" applyProtection="1">
      <alignment horizontal="left" vertical="top" wrapText="1"/>
      <protection locked="0"/>
    </xf>
    <xf numFmtId="0" fontId="2" fillId="3" borderId="40"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41" xfId="0" applyFont="1" applyFill="1" applyBorder="1" applyAlignment="1" applyProtection="1">
      <alignment horizontal="left" vertical="top" wrapText="1"/>
      <protection locked="0"/>
    </xf>
    <xf numFmtId="0" fontId="3" fillId="6" borderId="4" xfId="0" applyFont="1" applyFill="1" applyBorder="1" applyAlignment="1">
      <alignment horizontal="right" vertical="top"/>
    </xf>
    <xf numFmtId="0" fontId="3" fillId="6" borderId="5" xfId="0" applyFont="1" applyFill="1" applyBorder="1" applyAlignment="1">
      <alignment horizontal="right" vertical="top"/>
    </xf>
    <xf numFmtId="0" fontId="3" fillId="6" borderId="6" xfId="0" applyFont="1" applyFill="1" applyBorder="1" applyAlignment="1">
      <alignment horizontal="right" vertical="top"/>
    </xf>
    <xf numFmtId="4" fontId="3" fillId="6" borderId="3" xfId="20" applyNumberFormat="1" applyFont="1" applyFill="1" applyBorder="1" applyAlignment="1">
      <alignment horizontal="center" vertical="top"/>
    </xf>
    <xf numFmtId="4" fontId="3" fillId="6" borderId="3" xfId="20" applyNumberFormat="1" applyFont="1" applyFill="1" applyBorder="1" applyAlignment="1" applyProtection="1">
      <alignment horizontal="center" vertical="top"/>
      <protection hidden="1"/>
    </xf>
    <xf numFmtId="4" fontId="3" fillId="6" borderId="43" xfId="20" applyNumberFormat="1" applyFont="1" applyFill="1" applyBorder="1" applyAlignment="1" applyProtection="1">
      <alignment horizontal="center" vertical="top"/>
      <protection hidden="1"/>
    </xf>
    <xf numFmtId="2" fontId="3" fillId="6" borderId="41" xfId="20" applyNumberFormat="1" applyFont="1" applyFill="1" applyBorder="1" applyAlignment="1" applyProtection="1">
      <alignment horizontal="center" vertical="top"/>
      <protection hidden="1"/>
    </xf>
    <xf numFmtId="2" fontId="3" fillId="6" borderId="3" xfId="20" applyNumberFormat="1" applyFont="1" applyFill="1" applyBorder="1" applyAlignment="1" applyProtection="1">
      <alignment horizontal="center" vertical="top"/>
      <protection hidden="1"/>
    </xf>
    <xf numFmtId="189" fontId="2" fillId="5" borderId="2" xfId="0" applyNumberFormat="1" applyFont="1" applyFill="1" applyBorder="1" applyAlignment="1" applyProtection="1">
      <alignment horizontal="center" vertical="center" wrapText="1"/>
      <protection hidden="1"/>
    </xf>
    <xf numFmtId="0" fontId="3" fillId="3" borderId="0" xfId="0" applyFont="1" applyFill="1" applyAlignment="1">
      <alignment horizontal="center" vertical="center"/>
    </xf>
    <xf numFmtId="0" fontId="3" fillId="3" borderId="0" xfId="0" applyFont="1" applyFill="1" applyAlignment="1" applyProtection="1">
      <alignment horizontal="center" vertical="center"/>
      <protection locked="0"/>
    </xf>
    <xf numFmtId="188" fontId="2" fillId="3" borderId="4" xfId="0" applyNumberFormat="1" applyFont="1" applyFill="1" applyBorder="1" applyAlignment="1" applyProtection="1">
      <alignment horizontal="center" vertical="top"/>
      <protection locked="0"/>
    </xf>
    <xf numFmtId="188" fontId="2" fillId="3" borderId="5" xfId="0" applyNumberFormat="1" applyFont="1" applyFill="1" applyBorder="1" applyAlignment="1" applyProtection="1">
      <alignment horizontal="center" vertical="top"/>
      <protection locked="0"/>
    </xf>
    <xf numFmtId="188" fontId="2" fillId="3" borderId="6" xfId="0" applyNumberFormat="1" applyFont="1" applyFill="1" applyBorder="1" applyAlignment="1" applyProtection="1">
      <alignment horizontal="center" vertical="top"/>
      <protection locked="0"/>
    </xf>
    <xf numFmtId="0" fontId="3" fillId="6" borderId="44" xfId="0" applyFont="1" applyFill="1" applyBorder="1" applyAlignment="1">
      <alignment horizontal="left" vertical="top"/>
    </xf>
    <xf numFmtId="0" fontId="3" fillId="6" borderId="45" xfId="0" applyFont="1" applyFill="1" applyBorder="1" applyAlignment="1">
      <alignment horizontal="left" vertical="top"/>
    </xf>
    <xf numFmtId="0" fontId="3" fillId="6" borderId="46" xfId="0" applyFont="1" applyFill="1" applyBorder="1" applyAlignment="1">
      <alignment horizontal="left" vertical="top"/>
    </xf>
    <xf numFmtId="0" fontId="2" fillId="3" borderId="3" xfId="0" applyFont="1" applyFill="1" applyBorder="1" applyAlignment="1">
      <alignment horizontal="left" vertical="top"/>
    </xf>
    <xf numFmtId="189" fontId="2" fillId="5" borderId="3" xfId="20" applyNumberFormat="1" applyFont="1" applyFill="1" applyBorder="1" applyAlignment="1" applyProtection="1">
      <alignment horizontal="center" vertical="center"/>
      <protection hidden="1"/>
    </xf>
    <xf numFmtId="1" fontId="2" fillId="5" borderId="3" xfId="20" applyNumberFormat="1" applyFont="1" applyFill="1" applyBorder="1" applyAlignment="1" applyProtection="1">
      <alignment horizontal="center" vertical="center"/>
      <protection hidden="1"/>
    </xf>
    <xf numFmtId="2" fontId="2" fillId="5" borderId="3" xfId="20" applyNumberFormat="1" applyFont="1" applyFill="1" applyBorder="1" applyAlignment="1" applyProtection="1">
      <alignment horizontal="center" vertical="center"/>
      <protection hidden="1"/>
    </xf>
    <xf numFmtId="2" fontId="2" fillId="5" borderId="40" xfId="20" applyNumberFormat="1" applyFont="1" applyFill="1" applyBorder="1" applyAlignment="1" applyProtection="1">
      <alignment horizontal="center" vertical="center"/>
      <protection hidden="1"/>
    </xf>
    <xf numFmtId="1" fontId="2" fillId="3" borderId="4" xfId="20" applyNumberFormat="1" applyFont="1" applyFill="1" applyBorder="1" applyAlignment="1" applyProtection="1">
      <alignment horizontal="center" vertical="center" wrapText="1"/>
      <protection locked="0"/>
    </xf>
    <xf numFmtId="1" fontId="2" fillId="3" borderId="5" xfId="20" applyNumberFormat="1" applyFont="1" applyFill="1" applyBorder="1" applyAlignment="1" applyProtection="1">
      <alignment horizontal="center" vertical="center" wrapText="1"/>
      <protection locked="0"/>
    </xf>
    <xf numFmtId="1" fontId="2" fillId="3" borderId="6" xfId="20" applyNumberFormat="1" applyFont="1" applyFill="1" applyBorder="1" applyAlignment="1" applyProtection="1">
      <alignment horizontal="center" vertical="center" wrapText="1"/>
      <protection locked="0"/>
    </xf>
    <xf numFmtId="1" fontId="2" fillId="3" borderId="4" xfId="20" applyNumberFormat="1" applyFont="1" applyFill="1" applyBorder="1" applyAlignment="1" applyProtection="1">
      <alignment horizontal="center" vertical="center"/>
      <protection locked="0"/>
    </xf>
    <xf numFmtId="1" fontId="2" fillId="3" borderId="5" xfId="20" applyNumberFormat="1" applyFont="1" applyFill="1" applyBorder="1" applyAlignment="1" applyProtection="1">
      <alignment horizontal="center" vertical="center"/>
      <protection locked="0"/>
    </xf>
    <xf numFmtId="1" fontId="2" fillId="3" borderId="6" xfId="20" applyNumberFormat="1" applyFont="1" applyFill="1" applyBorder="1" applyAlignment="1" applyProtection="1">
      <alignment horizontal="center" vertical="center"/>
      <protection locked="0"/>
    </xf>
    <xf numFmtId="4" fontId="2" fillId="5" borderId="47" xfId="20" applyNumberFormat="1" applyFont="1" applyFill="1" applyBorder="1" applyAlignment="1">
      <alignment horizontal="center" vertical="center"/>
    </xf>
    <xf numFmtId="4" fontId="2" fillId="5" borderId="48" xfId="20" applyNumberFormat="1" applyFont="1" applyFill="1" applyBorder="1" applyAlignment="1">
      <alignment horizontal="center" vertical="center"/>
    </xf>
    <xf numFmtId="4" fontId="2" fillId="5" borderId="49" xfId="20" applyNumberFormat="1" applyFont="1" applyFill="1" applyBorder="1" applyAlignment="1">
      <alignment horizontal="center" vertical="center"/>
    </xf>
    <xf numFmtId="4" fontId="2" fillId="5" borderId="50" xfId="20" applyNumberFormat="1" applyFont="1" applyFill="1" applyBorder="1" applyAlignment="1">
      <alignment horizontal="center" vertical="center"/>
    </xf>
    <xf numFmtId="4" fontId="2" fillId="5" borderId="51" xfId="20" applyNumberFormat="1" applyFont="1" applyFill="1" applyBorder="1" applyAlignment="1">
      <alignment horizontal="center" vertical="center"/>
    </xf>
    <xf numFmtId="4" fontId="2" fillId="5" borderId="52" xfId="20" applyNumberFormat="1" applyFont="1" applyFill="1" applyBorder="1" applyAlignment="1">
      <alignment horizontal="center" vertical="center"/>
    </xf>
    <xf numFmtId="4" fontId="2" fillId="5" borderId="53" xfId="20" applyNumberFormat="1" applyFont="1" applyFill="1" applyBorder="1" applyAlignment="1">
      <alignment horizontal="center" vertical="center"/>
    </xf>
    <xf numFmtId="4" fontId="2" fillId="5" borderId="54" xfId="20" applyNumberFormat="1" applyFont="1" applyFill="1" applyBorder="1" applyAlignment="1">
      <alignment horizontal="center" vertical="center"/>
    </xf>
    <xf numFmtId="4" fontId="2" fillId="5" borderId="55" xfId="20" applyNumberFormat="1" applyFont="1" applyFill="1" applyBorder="1" applyAlignment="1">
      <alignment horizontal="center" vertical="center"/>
    </xf>
    <xf numFmtId="1" fontId="2" fillId="3" borderId="2" xfId="20" applyNumberFormat="1" applyFont="1" applyFill="1" applyBorder="1" applyAlignment="1" applyProtection="1">
      <alignment horizontal="center" vertical="center" wrapText="1"/>
      <protection locked="0"/>
    </xf>
    <xf numFmtId="1" fontId="2" fillId="3" borderId="2" xfId="20" applyNumberFormat="1" applyFont="1" applyFill="1" applyBorder="1" applyAlignment="1" applyProtection="1">
      <alignment horizontal="center" vertical="center" wrapText="1"/>
      <protection hidden="1"/>
    </xf>
    <xf numFmtId="1" fontId="2" fillId="5" borderId="2" xfId="20" applyNumberFormat="1" applyFont="1" applyFill="1" applyBorder="1" applyAlignment="1" applyProtection="1">
      <alignment horizontal="center" vertical="center" wrapText="1"/>
      <protection locked="0"/>
    </xf>
    <xf numFmtId="1" fontId="2" fillId="5" borderId="4" xfId="20" applyNumberFormat="1" applyFont="1" applyFill="1" applyBorder="1" applyAlignment="1" applyProtection="1">
      <alignment horizontal="center" vertical="center" wrapText="1"/>
      <protection locked="0"/>
    </xf>
    <xf numFmtId="2" fontId="2" fillId="3" borderId="2" xfId="20" applyNumberFormat="1" applyFont="1" applyFill="1" applyBorder="1" applyAlignment="1" applyProtection="1">
      <alignment horizontal="center" vertical="center"/>
      <protection locked="0"/>
    </xf>
    <xf numFmtId="190" fontId="2" fillId="5" borderId="2" xfId="0" applyNumberFormat="1" applyFont="1" applyFill="1" applyBorder="1" applyAlignment="1" applyProtection="1">
      <alignment horizontal="center" vertical="center" wrapText="1"/>
      <protection hidden="1"/>
    </xf>
    <xf numFmtId="4" fontId="2" fillId="3" borderId="15" xfId="20" applyNumberFormat="1" applyFont="1" applyFill="1" applyBorder="1" applyAlignment="1" applyProtection="1">
      <alignment horizontal="right" vertical="center" wrapText="1"/>
      <protection locked="0"/>
    </xf>
    <xf numFmtId="4" fontId="2" fillId="3" borderId="16" xfId="20" applyNumberFormat="1" applyFont="1" applyFill="1" applyBorder="1" applyAlignment="1" applyProtection="1">
      <alignment horizontal="right" vertical="center" wrapText="1"/>
      <protection locked="0"/>
    </xf>
    <xf numFmtId="4" fontId="2" fillId="3" borderId="17" xfId="20" applyNumberFormat="1" applyFont="1" applyFill="1" applyBorder="1" applyAlignment="1" applyProtection="1">
      <alignment horizontal="right" vertical="center" wrapText="1"/>
      <protection locked="0"/>
    </xf>
    <xf numFmtId="4" fontId="2" fillId="5" borderId="47" xfId="20" applyNumberFormat="1" applyFont="1" applyFill="1" applyBorder="1" applyAlignment="1">
      <alignment horizontal="right" vertical="center"/>
    </xf>
    <xf numFmtId="4" fontId="2" fillId="5" borderId="48" xfId="20" applyNumberFormat="1" applyFont="1" applyFill="1" applyBorder="1" applyAlignment="1">
      <alignment horizontal="right" vertical="center"/>
    </xf>
    <xf numFmtId="4" fontId="2" fillId="5" borderId="49" xfId="20" applyNumberFormat="1" applyFont="1" applyFill="1" applyBorder="1" applyAlignment="1">
      <alignment horizontal="right" vertical="center"/>
    </xf>
    <xf numFmtId="4" fontId="2" fillId="5" borderId="50" xfId="20" applyNumberFormat="1" applyFont="1" applyFill="1" applyBorder="1" applyAlignment="1">
      <alignment horizontal="right" vertical="center"/>
    </xf>
    <xf numFmtId="4" fontId="2" fillId="5" borderId="51" xfId="20" applyNumberFormat="1" applyFont="1" applyFill="1" applyBorder="1" applyAlignment="1">
      <alignment horizontal="right" vertical="center"/>
    </xf>
    <xf numFmtId="4" fontId="2" fillId="5" borderId="52" xfId="20" applyNumberFormat="1" applyFont="1" applyFill="1" applyBorder="1" applyAlignment="1">
      <alignment horizontal="right" vertical="center"/>
    </xf>
    <xf numFmtId="4" fontId="2" fillId="5" borderId="53" xfId="20" applyNumberFormat="1" applyFont="1" applyFill="1" applyBorder="1" applyAlignment="1">
      <alignment horizontal="right" vertical="center"/>
    </xf>
    <xf numFmtId="4" fontId="2" fillId="5" borderId="54" xfId="20" applyNumberFormat="1" applyFont="1" applyFill="1" applyBorder="1" applyAlignment="1">
      <alignment horizontal="right" vertical="center"/>
    </xf>
    <xf numFmtId="4" fontId="2" fillId="5" borderId="55" xfId="20" applyNumberFormat="1" applyFont="1" applyFill="1" applyBorder="1" applyAlignment="1">
      <alignment horizontal="right" vertical="center"/>
    </xf>
    <xf numFmtId="4" fontId="2" fillId="3" borderId="23" xfId="20" applyNumberFormat="1" applyFont="1" applyFill="1" applyBorder="1" applyAlignment="1" applyProtection="1">
      <alignment horizontal="right" vertical="center" wrapText="1"/>
      <protection locked="0"/>
    </xf>
    <xf numFmtId="4" fontId="2" fillId="3" borderId="24" xfId="20" applyNumberFormat="1" applyFont="1" applyFill="1" applyBorder="1" applyAlignment="1" applyProtection="1">
      <alignment horizontal="right" vertical="center" wrapText="1"/>
      <protection locked="0"/>
    </xf>
    <xf numFmtId="4" fontId="2" fillId="3" borderId="25" xfId="20" applyNumberFormat="1" applyFont="1" applyFill="1" applyBorder="1" applyAlignment="1" applyProtection="1">
      <alignment horizontal="right" vertical="center" wrapText="1"/>
      <protection locked="0"/>
    </xf>
    <xf numFmtId="4" fontId="2" fillId="3" borderId="18" xfId="20" applyNumberFormat="1" applyFont="1" applyFill="1" applyBorder="1" applyAlignment="1" applyProtection="1">
      <alignment horizontal="right" vertical="center" wrapText="1"/>
      <protection locked="0"/>
    </xf>
    <xf numFmtId="4" fontId="2" fillId="3" borderId="0" xfId="20" applyNumberFormat="1" applyFont="1" applyFill="1" applyBorder="1" applyAlignment="1" applyProtection="1">
      <alignment horizontal="right" vertical="center" wrapText="1"/>
      <protection locked="0"/>
    </xf>
    <xf numFmtId="4" fontId="2" fillId="3" borderId="19" xfId="20" applyNumberFormat="1" applyFont="1" applyFill="1" applyBorder="1" applyAlignment="1" applyProtection="1">
      <alignment horizontal="right" vertical="center" wrapText="1"/>
      <protection locked="0"/>
    </xf>
    <xf numFmtId="4" fontId="2" fillId="3" borderId="20" xfId="20" applyNumberFormat="1" applyFont="1" applyFill="1" applyBorder="1" applyAlignment="1" applyProtection="1">
      <alignment horizontal="right" vertical="center" wrapText="1"/>
      <protection locked="0"/>
    </xf>
    <xf numFmtId="4" fontId="2" fillId="3" borderId="21" xfId="20" applyNumberFormat="1" applyFont="1" applyFill="1" applyBorder="1" applyAlignment="1" applyProtection="1">
      <alignment horizontal="right" vertical="center" wrapText="1"/>
      <protection locked="0"/>
    </xf>
    <xf numFmtId="4" fontId="2" fillId="3" borderId="22" xfId="20" applyNumberFormat="1" applyFont="1" applyFill="1" applyBorder="1" applyAlignment="1" applyProtection="1">
      <alignment horizontal="right" vertical="center" wrapText="1"/>
      <protection locked="0"/>
    </xf>
    <xf numFmtId="1" fontId="2" fillId="5" borderId="2" xfId="20" applyNumberFormat="1" applyFont="1" applyFill="1" applyBorder="1" applyAlignment="1" applyProtection="1">
      <alignment horizontal="center" vertical="center" wrapText="1"/>
      <protection/>
    </xf>
    <xf numFmtId="1" fontId="2" fillId="5" borderId="4" xfId="20" applyNumberFormat="1" applyFont="1" applyFill="1" applyBorder="1" applyAlignment="1" applyProtection="1">
      <alignment horizontal="center" vertical="center" wrapText="1"/>
      <protection/>
    </xf>
    <xf numFmtId="4" fontId="2" fillId="5" borderId="10" xfId="20" applyNumberFormat="1" applyFont="1" applyFill="1" applyBorder="1" applyAlignment="1">
      <alignment horizontal="right" vertical="center"/>
    </xf>
    <xf numFmtId="4" fontId="2" fillId="5" borderId="11" xfId="20" applyNumberFormat="1" applyFont="1" applyFill="1" applyBorder="1" applyAlignment="1">
      <alignment horizontal="right" vertical="center"/>
    </xf>
    <xf numFmtId="4" fontId="2" fillId="5" borderId="12" xfId="20" applyNumberFormat="1" applyFont="1" applyFill="1" applyBorder="1" applyAlignment="1">
      <alignment horizontal="right" vertical="center"/>
    </xf>
    <xf numFmtId="4" fontId="2" fillId="3" borderId="13" xfId="20" applyNumberFormat="1" applyFont="1" applyFill="1" applyBorder="1" applyAlignment="1" applyProtection="1">
      <alignment horizontal="right" vertical="center" wrapText="1"/>
      <protection locked="0"/>
    </xf>
    <xf numFmtId="4" fontId="2" fillId="3" borderId="11" xfId="20" applyNumberFormat="1" applyFont="1" applyFill="1" applyBorder="1" applyAlignment="1" applyProtection="1">
      <alignment horizontal="right" vertical="center" wrapText="1"/>
      <protection locked="0"/>
    </xf>
    <xf numFmtId="4" fontId="2" fillId="3" borderId="12" xfId="20" applyNumberFormat="1" applyFont="1" applyFill="1" applyBorder="1" applyAlignment="1" applyProtection="1">
      <alignment horizontal="right" vertical="center" wrapText="1"/>
      <protection locked="0"/>
    </xf>
    <xf numFmtId="4" fontId="3" fillId="6" borderId="3" xfId="20" applyNumberFormat="1" applyFont="1" applyFill="1" applyBorder="1" applyAlignment="1">
      <alignment horizontal="right" vertical="top"/>
    </xf>
    <xf numFmtId="4" fontId="3" fillId="6" borderId="3" xfId="20" applyNumberFormat="1" applyFont="1" applyFill="1" applyBorder="1" applyAlignment="1" applyProtection="1">
      <alignment horizontal="right" vertical="top"/>
      <protection hidden="1"/>
    </xf>
    <xf numFmtId="4" fontId="3" fillId="6" borderId="43" xfId="20" applyNumberFormat="1" applyFont="1" applyFill="1" applyBorder="1" applyAlignment="1" applyProtection="1">
      <alignment horizontal="right" vertical="top"/>
      <protection hidden="1"/>
    </xf>
    <xf numFmtId="4" fontId="2" fillId="5" borderId="7" xfId="20" applyNumberFormat="1" applyFont="1" applyFill="1" applyBorder="1" applyAlignment="1">
      <alignment horizontal="right" vertical="center"/>
    </xf>
    <xf numFmtId="4" fontId="2" fillId="5" borderId="8" xfId="20" applyNumberFormat="1" applyFont="1" applyFill="1" applyBorder="1" applyAlignment="1">
      <alignment horizontal="right" vertical="center"/>
    </xf>
    <xf numFmtId="4" fontId="2" fillId="5" borderId="9" xfId="20" applyNumberFormat="1" applyFont="1" applyFill="1" applyBorder="1" applyAlignment="1">
      <alignment horizontal="right" vertical="center"/>
    </xf>
    <xf numFmtId="4" fontId="2" fillId="3" borderId="14" xfId="20" applyNumberFormat="1" applyFont="1" applyFill="1" applyBorder="1" applyAlignment="1" applyProtection="1">
      <alignment horizontal="right" vertical="center" wrapText="1"/>
      <protection locked="0"/>
    </xf>
    <xf numFmtId="4" fontId="2" fillId="3" borderId="8" xfId="20" applyNumberFormat="1" applyFont="1" applyFill="1" applyBorder="1" applyAlignment="1" applyProtection="1">
      <alignment horizontal="right" vertical="center" wrapText="1"/>
      <protection locked="0"/>
    </xf>
    <xf numFmtId="4" fontId="2" fillId="3" borderId="9" xfId="20" applyNumberFormat="1" applyFont="1" applyFill="1" applyBorder="1" applyAlignment="1" applyProtection="1">
      <alignment horizontal="right" vertical="center" wrapText="1"/>
      <protection locked="0"/>
    </xf>
    <xf numFmtId="4" fontId="2" fillId="5" borderId="29" xfId="20" applyNumberFormat="1" applyFont="1" applyFill="1" applyBorder="1" applyAlignment="1">
      <alignment horizontal="right" vertical="center"/>
    </xf>
    <xf numFmtId="4" fontId="2" fillId="5" borderId="30" xfId="20" applyNumberFormat="1" applyFont="1" applyFill="1" applyBorder="1" applyAlignment="1">
      <alignment horizontal="right" vertical="center"/>
    </xf>
    <xf numFmtId="4" fontId="2" fillId="5" borderId="31" xfId="20" applyNumberFormat="1" applyFont="1" applyFill="1" applyBorder="1" applyAlignment="1">
      <alignment horizontal="right" vertical="center"/>
    </xf>
    <xf numFmtId="3" fontId="2" fillId="5" borderId="2" xfId="0" applyNumberFormat="1" applyFont="1" applyFill="1" applyBorder="1" applyAlignment="1" applyProtection="1">
      <alignment horizontal="center" vertical="center"/>
      <protection hidden="1"/>
    </xf>
    <xf numFmtId="3" fontId="2" fillId="5" borderId="2" xfId="20" applyNumberFormat="1" applyFont="1" applyFill="1" applyBorder="1" applyAlignment="1" applyProtection="1">
      <alignment horizontal="center" vertical="center"/>
      <protection hidden="1"/>
    </xf>
    <xf numFmtId="3" fontId="2" fillId="5" borderId="3" xfId="20" applyNumberFormat="1" applyFont="1" applyFill="1" applyBorder="1" applyAlignment="1" applyProtection="1">
      <alignment horizontal="center" vertical="center"/>
      <protection hidden="1"/>
    </xf>
    <xf numFmtId="2" fontId="2" fillId="3" borderId="10" xfId="20" applyNumberFormat="1" applyFont="1" applyFill="1" applyBorder="1" applyAlignment="1" applyProtection="1">
      <alignment horizontal="center" vertical="center"/>
      <protection hidden="1"/>
    </xf>
    <xf numFmtId="2" fontId="2" fillId="3" borderId="56" xfId="20" applyNumberFormat="1" applyFont="1" applyFill="1" applyBorder="1" applyAlignment="1" applyProtection="1">
      <alignment horizontal="center" vertical="center"/>
      <protection hidden="1"/>
    </xf>
    <xf numFmtId="0" fontId="10" fillId="3" borderId="4" xfId="0" applyFont="1" applyFill="1" applyBorder="1" applyAlignment="1">
      <alignment horizontal="left" vertical="top" wrapText="1"/>
    </xf>
    <xf numFmtId="0" fontId="2" fillId="3" borderId="36"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8" fillId="3" borderId="2" xfId="0" applyFont="1" applyFill="1" applyBorder="1" applyAlignment="1">
      <alignment horizontal="left" vertical="top" wrapText="1"/>
    </xf>
    <xf numFmtId="0" fontId="2" fillId="3" borderId="57" xfId="0" applyFont="1" applyFill="1" applyBorder="1" applyAlignment="1">
      <alignment horizontal="left" vertical="top" wrapText="1"/>
    </xf>
    <xf numFmtId="0" fontId="2" fillId="3" borderId="58" xfId="0" applyFont="1" applyFill="1" applyBorder="1" applyAlignment="1">
      <alignment horizontal="left" vertical="top" wrapText="1"/>
    </xf>
    <xf numFmtId="0" fontId="2" fillId="3" borderId="59" xfId="0" applyFont="1" applyFill="1" applyBorder="1" applyAlignment="1">
      <alignment horizontal="left" vertical="top" wrapText="1"/>
    </xf>
    <xf numFmtId="0" fontId="2" fillId="3" borderId="60" xfId="0" applyFont="1" applyFill="1" applyBorder="1" applyAlignment="1">
      <alignment horizontal="left" vertical="top" wrapText="1"/>
    </xf>
    <xf numFmtId="0" fontId="2" fillId="3" borderId="0" xfId="0" applyFont="1" applyFill="1" applyAlignment="1">
      <alignment horizontal="left" vertical="top" wrapText="1"/>
    </xf>
    <xf numFmtId="0" fontId="2" fillId="3" borderId="61" xfId="0" applyFont="1" applyFill="1" applyBorder="1" applyAlignment="1">
      <alignment horizontal="left" vertical="top" wrapText="1"/>
    </xf>
    <xf numFmtId="0" fontId="2" fillId="3" borderId="62" xfId="0" applyFont="1" applyFill="1" applyBorder="1" applyAlignment="1">
      <alignment horizontal="left" vertical="top" wrapText="1"/>
    </xf>
    <xf numFmtId="0" fontId="2" fillId="3" borderId="63" xfId="0" applyFont="1" applyFill="1" applyBorder="1" applyAlignment="1">
      <alignment horizontal="left" vertical="top" wrapText="1"/>
    </xf>
    <xf numFmtId="0" fontId="2" fillId="3" borderId="64" xfId="0" applyFont="1" applyFill="1" applyBorder="1" applyAlignment="1">
      <alignment horizontal="left" vertical="top" wrapText="1"/>
    </xf>
    <xf numFmtId="0" fontId="2" fillId="3" borderId="2" xfId="0" applyFont="1" applyFill="1" applyBorder="1" applyAlignment="1">
      <alignment horizontal="center" vertical="center" wrapText="1"/>
    </xf>
    <xf numFmtId="3" fontId="3" fillId="3" borderId="4" xfId="0" applyNumberFormat="1" applyFont="1" applyFill="1" applyBorder="1" applyAlignment="1" applyProtection="1">
      <alignment horizontal="center" vertical="center" wrapText="1"/>
      <protection hidden="1"/>
    </xf>
    <xf numFmtId="3" fontId="3" fillId="3" borderId="5" xfId="0" applyNumberFormat="1" applyFont="1" applyFill="1" applyBorder="1" applyAlignment="1" applyProtection="1">
      <alignment horizontal="center" vertical="center" wrapText="1"/>
      <protection hidden="1"/>
    </xf>
    <xf numFmtId="3" fontId="3" fillId="3" borderId="6" xfId="0" applyNumberFormat="1" applyFont="1" applyFill="1" applyBorder="1" applyAlignment="1" applyProtection="1">
      <alignment horizontal="center" vertical="center" wrapText="1"/>
      <protection hidden="1"/>
    </xf>
    <xf numFmtId="0" fontId="2" fillId="3" borderId="4"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6" xfId="0" applyFont="1" applyFill="1" applyBorder="1" applyAlignment="1">
      <alignment horizontal="center" vertical="top" wrapText="1"/>
    </xf>
    <xf numFmtId="3" fontId="2" fillId="3" borderId="2" xfId="20" applyNumberFormat="1" applyFont="1" applyFill="1" applyBorder="1" applyAlignment="1" applyProtection="1">
      <alignment horizontal="center" vertical="center"/>
      <protection/>
    </xf>
    <xf numFmtId="1" fontId="3" fillId="5" borderId="2" xfId="20" applyNumberFormat="1" applyFont="1" applyFill="1" applyBorder="1" applyAlignment="1" applyProtection="1">
      <alignment horizontal="center" vertical="center" wrapText="1"/>
      <protection hidden="1"/>
    </xf>
    <xf numFmtId="1" fontId="3" fillId="5" borderId="4" xfId="20" applyNumberFormat="1" applyFont="1" applyFill="1" applyBorder="1" applyAlignment="1" applyProtection="1">
      <alignment horizontal="center" vertical="center" wrapText="1"/>
      <protection hidden="1"/>
    </xf>
    <xf numFmtId="2" fontId="3" fillId="5" borderId="6" xfId="20" applyNumberFormat="1" applyFont="1" applyFill="1" applyBorder="1" applyAlignment="1" applyProtection="1">
      <alignment horizontal="center" vertical="center" wrapText="1"/>
      <protection hidden="1"/>
    </xf>
    <xf numFmtId="2" fontId="3" fillId="5" borderId="2" xfId="20" applyNumberFormat="1" applyFont="1" applyFill="1" applyBorder="1" applyAlignment="1" applyProtection="1">
      <alignment horizontal="center" vertical="center" wrapText="1"/>
      <protection hidden="1"/>
    </xf>
    <xf numFmtId="0" fontId="2" fillId="3" borderId="3" xfId="0" applyFont="1" applyFill="1" applyBorder="1" applyAlignment="1">
      <alignment horizontal="left" vertical="top" wrapText="1"/>
    </xf>
    <xf numFmtId="2" fontId="2" fillId="3" borderId="15" xfId="20" applyNumberFormat="1" applyFont="1" applyFill="1" applyBorder="1" applyAlignment="1" applyProtection="1">
      <alignment horizontal="center" vertical="center"/>
      <protection hidden="1"/>
    </xf>
    <xf numFmtId="2" fontId="2" fillId="3" borderId="65" xfId="20" applyNumberFormat="1" applyFont="1" applyFill="1" applyBorder="1" applyAlignment="1" applyProtection="1">
      <alignment horizontal="center" vertical="center"/>
      <protection hidden="1"/>
    </xf>
    <xf numFmtId="4" fontId="2" fillId="3" borderId="26" xfId="20" applyNumberFormat="1" applyFont="1" applyFill="1" applyBorder="1" applyAlignment="1" applyProtection="1">
      <alignment horizontal="right" vertical="center" wrapText="1"/>
      <protection locked="0"/>
    </xf>
    <xf numFmtId="4" fontId="2" fillId="3" borderId="27" xfId="20" applyNumberFormat="1" applyFont="1" applyFill="1" applyBorder="1" applyAlignment="1" applyProtection="1">
      <alignment horizontal="right" vertical="center" wrapText="1"/>
      <protection locked="0"/>
    </xf>
    <xf numFmtId="4" fontId="2" fillId="3" borderId="28" xfId="20" applyNumberFormat="1" applyFont="1" applyFill="1" applyBorder="1" applyAlignment="1" applyProtection="1">
      <alignment horizontal="right" vertical="center" wrapText="1"/>
      <protection locked="0"/>
    </xf>
    <xf numFmtId="2" fontId="2" fillId="3" borderId="26" xfId="20" applyNumberFormat="1" applyFont="1" applyFill="1" applyBorder="1" applyAlignment="1" applyProtection="1">
      <alignment horizontal="center" vertical="center"/>
      <protection hidden="1"/>
    </xf>
    <xf numFmtId="2" fontId="2" fillId="3" borderId="66" xfId="20" applyNumberFormat="1" applyFont="1" applyFill="1" applyBorder="1" applyAlignment="1" applyProtection="1">
      <alignment horizontal="center" vertical="center"/>
      <protection hidden="1"/>
    </xf>
    <xf numFmtId="2" fontId="2" fillId="3" borderId="18" xfId="20" applyNumberFormat="1" applyFont="1" applyFill="1" applyBorder="1" applyAlignment="1" applyProtection="1">
      <alignment horizontal="center" vertical="center"/>
      <protection hidden="1"/>
    </xf>
    <xf numFmtId="2" fontId="2" fillId="3" borderId="67" xfId="20" applyNumberFormat="1" applyFont="1" applyFill="1" applyBorder="1" applyAlignment="1" applyProtection="1">
      <alignment horizontal="center" vertical="center"/>
      <protection hidden="1"/>
    </xf>
    <xf numFmtId="2" fontId="2" fillId="3" borderId="20" xfId="20" applyNumberFormat="1" applyFont="1" applyFill="1" applyBorder="1" applyAlignment="1" applyProtection="1">
      <alignment horizontal="center" vertical="center"/>
      <protection hidden="1"/>
    </xf>
    <xf numFmtId="2" fontId="2" fillId="3" borderId="68" xfId="20" applyNumberFormat="1" applyFont="1" applyFill="1" applyBorder="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3" borderId="0" xfId="0" applyFont="1" applyFill="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จุลภาค" xfId="20"/>
    <cellStyle name="จุลภาค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OneDrive\&#3648;&#3604;&#3626;&#3585;&#3660;&#3607;&#3655;&#3629;&#3611;\&#3605;&#3633;&#3623;&#3629;&#3618;&#3656;&#3634;&#3591;%201_&#3611;&#3657;&#3629;&#3591;&#3585;&#3633;&#3609;&#3649;&#3621;&#3632;&#3611;&#3619;&#3634;&#3610;&#3611;&#3619;&#3634;&#3617;&#3631;%20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sheetName val="สจป.ที่ 1 (ชม)"/>
      <sheetName val="Sheet1"/>
    </sheetNames>
    <sheetDataSet>
      <sheetData sheetId="0">
        <row r="2">
          <cell r="A2" t="str">
            <v>หน่วยงานได้รับงบประมาณล่าช้า</v>
          </cell>
          <cell r="C2" t="str">
            <v>จำนวนอัตรากำลังของบุคลากรไม่สอดคล้องกับปริมาณงาน</v>
          </cell>
          <cell r="E2" t="str">
            <v>ไม่มียานพาหนะสำหรับการปฏิบัติงาน</v>
          </cell>
          <cell r="G2" t="str">
            <v>การไม่ได้รับความร่วมมือจากหน่วยงาน เช่น การประสานข้อมูลระหว่างหน่วยงาน การให้คำแนะนำหรือปรึกษาต่าง ๆ</v>
          </cell>
        </row>
        <row r="3">
          <cell r="A3" t="str">
            <v>หน่วยงานได้รับงบประมาณไม่ต่อเนื่อง (เป็นงวด) ซึ่งส่งผลให้การดำเนินงานไม่เป็นไปตามกรอบระยะเวลาที่กำหนด</v>
          </cell>
          <cell r="C3" t="str">
            <v>การขาดแคลนอัตรากำลังที่มาทดแทน ในกรณีการเกษียณอายุราชการ การลาออกจากราชการ หรือเสียชีวิต</v>
          </cell>
          <cell r="E3" t="str">
            <v>ยานพาหนะเสื่อมสภาพ หรือชำรุด และ/หรือไม่เพียงพอต่อการปฏิบัติงาน</v>
          </cell>
          <cell r="G3" t="str">
            <v>ฐานข้อมูลของหน่วยงานไม่ครบถ้วน ถูกต้อง และเป็นปัจจุบัน ซึ่งส่งผลต่อการปฏิบัติงานตามภารกิจ</v>
          </cell>
        </row>
        <row r="4">
          <cell r="A4" t="str">
            <v>หน่วยงานไม่ได้รับการจัดสรรงบประมาณ</v>
          </cell>
          <cell r="C4" t="str">
            <v>การขาดแคลนอัตรากำลังในตำแหน่งที่จำเป็นและเชี่ยวชาญเฉพาะด้าน เช่น นิติกร</v>
          </cell>
          <cell r="E4" t="str">
            <v>ยานพาหนะที่ได้รับการจัดสรร ไม่เหมาะสมกับภารกิจที่ปฏิบัติ</v>
          </cell>
          <cell r="G4" t="str">
            <v>ประชาชนกลุ่มเป้าหมายส่วนใหญ่ขาดความรู้และความเข้าใจในด้านการป่าไม้ ส่งผลให้เกิดความขัดแย้งกับเจ้าหน้าที่ของรัฐ และ/หรือไม่ให้ความร่วมมือในการปฏิบัติงาน</v>
          </cell>
        </row>
        <row r="5">
          <cell r="A5" t="str">
            <v>งบประมาณไม่เพียงพอในการปฏิบัติงาน</v>
          </cell>
          <cell r="C5" t="str">
            <v>เจ้าหน้าที่ขาดความรู้ ความเข้าใจ และทักษะที่จำเป็นในการปฏิบัติงาน</v>
          </cell>
          <cell r="E5" t="str">
            <v>ไม่มีครุภัณฑ์ (ไม่ใช่ยานพาหนะ) สำหรับการปฏิบัติงาน</v>
          </cell>
          <cell r="G5" t="str">
            <v>มาตรการ/แนวทางสำหรับการปฏิบัติงานไม่ชัดเจน ส่งผลให้การปฏิบัติงานไม่เป็นไปตามเป้าหมายที่กำหนด</v>
          </cell>
        </row>
        <row r="6">
          <cell r="A6" t="str">
            <v>อื่น ๆ (ระบุพร้อมคำอธิบาย)</v>
          </cell>
          <cell r="C6" t="str">
            <v>ตำแหน่งงานของบุคลากรไม่สอดคล้องกับงานที่ปฏิบัติ เช่น ตำแหน่งนักวิชาการป่าไม้ปฏิบัติงานพัสดุ</v>
          </cell>
          <cell r="E6" t="str">
            <v>ครุภัณฑ์ (ไม่ใช่ยานพาหนะ) ที่ได้รับการจัดสรร ไม่เหมาะสมกับภารกิจที่ปฏิบัติ</v>
          </cell>
          <cell r="G6" t="str">
            <v>การกำหนดหลักเกณฑ์และคุณสมบัติของผู้เข้าร่วมโครงการในงานส่งเสริมการปลูกไม้เศรษฐกิจและการปลูกไม้โตเร็วไม่สนองตอบต่อกลุ่มเป้าหมาย</v>
          </cell>
        </row>
        <row r="7">
          <cell r="C7" t="str">
            <v>ศักยภาพของบุคลากรไม่ตอบสนองต่อภารกิจที่ปฏิบัติ เช่น บุคลากรที่ปฏิบัติงานลาดตระเวนมีอายุมาก ทำให้ขาดความคล่องตัวในการปฏิบัติงาน</v>
          </cell>
          <cell r="E7" t="str">
            <v>ครุภัณฑ์ (ไม่ใช่ยานพาหนะ) เสื่อมสภาพ หรือชำรุด และ/หรือไม่เพียงพอต่อการปฏิบัติงาน</v>
          </cell>
          <cell r="G7" t="str">
            <v>เจ้าหน้าที่มีความเสี่ยงจากเหตุการณ์ความไม่สงบในพื้นที่จังหวัดชายแดนภาคใต้</v>
          </cell>
        </row>
        <row r="8">
          <cell r="C8" t="str">
            <v>การเลื่อนระดับของบุคลากรในสายงานสนับสนุน</v>
          </cell>
          <cell r="E8" t="str">
            <v>บ้านพัก และ/หรืออาคารสำนักงานเสื่อมสภาพ หรือชำรุด และ/หรือไม่เพียงพอ</v>
          </cell>
          <cell r="G8" t="str">
            <v>กระบวนการทางกฎหมายใช้ระยะเวลาค่อนข้างมาก ส่งผลให้การปฏิบัติงานเกิดความล่าช้า ขาดความต่อเนื่อง และไม่สามารถดำเนินการได้ตามระยะเวลาที่กำหนด</v>
          </cell>
        </row>
        <row r="9">
          <cell r="C9" t="str">
            <v>ขาดแรงจูงใจในการปฏิบัติงาน เช่น สวัสดิการสนับสนุนเจ้าหน้าที่ที่ปฏิบัติงานในพื้นที่จังหวัดชายแดนภาคใต้</v>
          </cell>
          <cell r="E9" t="str">
            <v>อื่น ๆ (ระบุพร้อมคำอธิบาย)</v>
          </cell>
          <cell r="G9" t="str">
            <v>การขาดแคลนแหล่งน้ำในช่วงฤดูแล้ง</v>
          </cell>
        </row>
        <row r="10">
          <cell r="C10" t="str">
            <v>อื่น ๆ (ระบุพร้อมคำอธิบาย)</v>
          </cell>
          <cell r="G10" t="str">
            <v>อื่น ๆ (ระบุพร้อมคำอธิบาย)</v>
          </cell>
        </row>
      </sheetData>
      <sheetData sheetId="1" refreshError="1"/>
      <sheetData sheetId="2" refreshError="1"/>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A0951-A232-4F05-B563-195E076108DA}">
  <sheetPr>
    <tabColor rgb="FF00B0F0"/>
  </sheetPr>
  <dimension ref="A1:G10"/>
  <sheetViews>
    <sheetView workbookViewId="0" topLeftCell="D1">
      <selection activeCell="N13" sqref="N13:P17"/>
    </sheetView>
  </sheetViews>
  <sheetFormatPr defaultColWidth="8.8515625" defaultRowHeight="15"/>
  <cols>
    <col min="1" max="1" width="92.421875" style="3" bestFit="1" customWidth="1"/>
    <col min="2" max="2" width="6.57421875" style="2" customWidth="1"/>
    <col min="3" max="3" width="115.8515625" style="3" bestFit="1" customWidth="1"/>
    <col min="4" max="4" width="6.57421875" style="2" customWidth="1"/>
    <col min="5" max="5" width="72.421875" style="3" bestFit="1" customWidth="1"/>
    <col min="6" max="6" width="6.57421875" style="2" customWidth="1"/>
    <col min="7" max="7" width="135.140625" style="3" bestFit="1" customWidth="1"/>
    <col min="8" max="16384" width="8.8515625" style="3" customWidth="1"/>
  </cols>
  <sheetData>
    <row r="1" spans="1:7" ht="15">
      <c r="A1" s="1" t="s">
        <v>55</v>
      </c>
      <c r="C1" s="1" t="s">
        <v>56</v>
      </c>
      <c r="E1" s="1" t="s">
        <v>57</v>
      </c>
      <c r="G1" s="1" t="s">
        <v>46</v>
      </c>
    </row>
    <row r="2" spans="1:7" ht="15">
      <c r="A2" s="3" t="s">
        <v>58</v>
      </c>
      <c r="C2" s="3" t="s">
        <v>59</v>
      </c>
      <c r="E2" s="3" t="s">
        <v>60</v>
      </c>
      <c r="G2" s="3" t="s">
        <v>61</v>
      </c>
    </row>
    <row r="3" spans="1:7" ht="15">
      <c r="A3" s="3" t="s">
        <v>62</v>
      </c>
      <c r="C3" s="3" t="s">
        <v>63</v>
      </c>
      <c r="E3" s="3" t="s">
        <v>64</v>
      </c>
      <c r="G3" s="3" t="s">
        <v>65</v>
      </c>
    </row>
    <row r="4" spans="1:7" ht="15">
      <c r="A4" s="3" t="s">
        <v>66</v>
      </c>
      <c r="C4" s="3" t="s">
        <v>67</v>
      </c>
      <c r="E4" s="3" t="s">
        <v>68</v>
      </c>
      <c r="G4" s="3" t="s">
        <v>69</v>
      </c>
    </row>
    <row r="5" spans="1:7" ht="15">
      <c r="A5" s="3" t="s">
        <v>70</v>
      </c>
      <c r="C5" s="3" t="s">
        <v>71</v>
      </c>
      <c r="E5" s="3" t="s">
        <v>72</v>
      </c>
      <c r="G5" s="3" t="s">
        <v>73</v>
      </c>
    </row>
    <row r="6" spans="1:7" ht="15">
      <c r="A6" s="3" t="s">
        <v>74</v>
      </c>
      <c r="C6" s="3" t="s">
        <v>75</v>
      </c>
      <c r="E6" s="3" t="s">
        <v>76</v>
      </c>
      <c r="G6" s="3" t="s">
        <v>77</v>
      </c>
    </row>
    <row r="7" spans="3:7" ht="15">
      <c r="C7" s="3" t="s">
        <v>78</v>
      </c>
      <c r="E7" s="3" t="s">
        <v>79</v>
      </c>
      <c r="G7" s="3" t="s">
        <v>80</v>
      </c>
    </row>
    <row r="8" spans="3:7" ht="15">
      <c r="C8" s="3" t="s">
        <v>81</v>
      </c>
      <c r="E8" s="3" t="s">
        <v>82</v>
      </c>
      <c r="G8" s="3" t="s">
        <v>83</v>
      </c>
    </row>
    <row r="9" spans="3:7" ht="15">
      <c r="C9" s="3" t="s">
        <v>84</v>
      </c>
      <c r="E9" s="3" t="s">
        <v>74</v>
      </c>
      <c r="G9" s="3" t="s">
        <v>85</v>
      </c>
    </row>
    <row r="10" spans="3:7" ht="15">
      <c r="C10" s="3" t="s">
        <v>74</v>
      </c>
      <c r="G10" s="3" t="s">
        <v>74</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Z124"/>
  <sheetViews>
    <sheetView view="pageBreakPreview" zoomScaleSheetLayoutView="100" workbookViewId="0" topLeftCell="A25">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2</v>
      </c>
      <c r="L13" s="234"/>
      <c r="M13" s="234"/>
      <c r="N13" s="235">
        <f>Q30</f>
        <v>0</v>
      </c>
      <c r="O13" s="235"/>
      <c r="P13" s="235"/>
      <c r="Q13" s="236">
        <f>V25/T25*100</f>
        <v>0</v>
      </c>
      <c r="R13" s="237"/>
      <c r="S13" s="37">
        <v>60000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e">
        <f>V32/T32*100</f>
        <v>#VALUE!</v>
      </c>
      <c r="R14" s="79"/>
      <c r="S14" s="34" t="s">
        <v>105</v>
      </c>
      <c r="T14" s="35"/>
      <c r="U14" s="36"/>
      <c r="V14" s="43" t="s">
        <v>105</v>
      </c>
      <c r="W14" s="44"/>
      <c r="X14" s="45"/>
      <c r="Y14" s="49" t="s">
        <v>105</v>
      </c>
      <c r="Z14" s="50"/>
    </row>
    <row r="15" spans="1:26" ht="24" customHeight="1">
      <c r="A15" s="19">
        <v>3</v>
      </c>
      <c r="B15" s="102" t="s">
        <v>94</v>
      </c>
      <c r="C15" s="102"/>
      <c r="D15" s="102"/>
      <c r="E15" s="102"/>
      <c r="F15" s="102"/>
      <c r="G15" s="102"/>
      <c r="H15" s="102"/>
      <c r="I15" s="102"/>
      <c r="J15" s="102"/>
      <c r="K15" s="197">
        <v>40</v>
      </c>
      <c r="L15" s="197"/>
      <c r="M15" s="197"/>
      <c r="N15" s="198">
        <f>Q33</f>
        <v>0</v>
      </c>
      <c r="O15" s="198"/>
      <c r="P15" s="198"/>
      <c r="Q15" s="78">
        <f>V33/T33*100</f>
        <v>0</v>
      </c>
      <c r="R15" s="79"/>
      <c r="S15" s="75">
        <v>212800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21000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t="s">
        <v>105</v>
      </c>
      <c r="L17" s="203"/>
      <c r="M17" s="204"/>
      <c r="N17" s="205" t="s">
        <v>105</v>
      </c>
      <c r="O17" s="206"/>
      <c r="P17" s="207"/>
      <c r="Q17" s="78" t="e">
        <f>V35/T35*100</f>
        <v>#VALUE!</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293800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2</v>
      </c>
      <c r="I25" s="95"/>
      <c r="J25" s="95"/>
      <c r="K25" s="255"/>
      <c r="L25" s="255"/>
      <c r="M25" s="256"/>
      <c r="N25" s="255"/>
      <c r="O25" s="255"/>
      <c r="P25" s="256"/>
      <c r="Q25" s="98"/>
      <c r="R25" s="98"/>
      <c r="S25" s="99"/>
      <c r="T25" s="100">
        <v>45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2</v>
      </c>
      <c r="I26" s="86"/>
      <c r="J26" s="86"/>
      <c r="K26" s="257"/>
      <c r="L26" s="257"/>
      <c r="M26" s="257"/>
      <c r="N26" s="257"/>
      <c r="O26" s="257"/>
      <c r="P26" s="257"/>
      <c r="Q26" s="189"/>
      <c r="R26" s="189"/>
      <c r="S26" s="189"/>
      <c r="T26" s="190">
        <v>7</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2</v>
      </c>
      <c r="I27" s="86"/>
      <c r="J27" s="86"/>
      <c r="K27" s="254"/>
      <c r="L27" s="254"/>
      <c r="M27" s="254"/>
      <c r="N27" s="254"/>
      <c r="O27" s="254"/>
      <c r="P27" s="254"/>
      <c r="Q27" s="87"/>
      <c r="R27" s="87"/>
      <c r="S27" s="103"/>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2</v>
      </c>
      <c r="I28" s="86"/>
      <c r="J28" s="86"/>
      <c r="K28" s="238"/>
      <c r="L28" s="239"/>
      <c r="M28" s="240"/>
      <c r="N28" s="238"/>
      <c r="O28" s="239"/>
      <c r="P28" s="240"/>
      <c r="Q28" s="104"/>
      <c r="R28" s="105"/>
      <c r="S28" s="105"/>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2</v>
      </c>
      <c r="I29" s="86"/>
      <c r="J29" s="86"/>
      <c r="K29" s="253"/>
      <c r="L29" s="253"/>
      <c r="M29" s="253"/>
      <c r="N29" s="253"/>
      <c r="O29" s="253"/>
      <c r="P29" s="253"/>
      <c r="Q29" s="97"/>
      <c r="R29" s="97"/>
      <c r="S29" s="104"/>
      <c r="T29" s="80">
        <v>8</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2</v>
      </c>
      <c r="I30" s="86"/>
      <c r="J30" s="86"/>
      <c r="K30" s="238"/>
      <c r="L30" s="239"/>
      <c r="M30" s="240"/>
      <c r="N30" s="238"/>
      <c r="O30" s="239"/>
      <c r="P30" s="240"/>
      <c r="Q30" s="104"/>
      <c r="R30" s="105"/>
      <c r="S30" s="175"/>
      <c r="T30" s="193">
        <v>8</v>
      </c>
      <c r="U30" s="194"/>
      <c r="V30" s="81">
        <f t="shared" si="2"/>
        <v>0</v>
      </c>
      <c r="W30" s="82"/>
      <c r="X30" s="210"/>
      <c r="Y30" s="211"/>
      <c r="Z30" s="212"/>
    </row>
    <row r="31" spans="1:26" ht="48" customHeight="1">
      <c r="A31" s="19">
        <v>1.6</v>
      </c>
      <c r="B31" s="83" t="s">
        <v>103</v>
      </c>
      <c r="C31" s="84"/>
      <c r="D31" s="84"/>
      <c r="E31" s="84"/>
      <c r="F31" s="84"/>
      <c r="G31" s="85"/>
      <c r="H31" s="86">
        <f t="shared" si="1"/>
        <v>2</v>
      </c>
      <c r="I31" s="86"/>
      <c r="J31" s="86"/>
      <c r="K31" s="241"/>
      <c r="L31" s="242"/>
      <c r="M31" s="243"/>
      <c r="N31" s="241"/>
      <c r="O31" s="242"/>
      <c r="P31" s="243"/>
      <c r="Q31" s="172"/>
      <c r="R31" s="173"/>
      <c r="S31" s="176"/>
      <c r="T31" s="191">
        <v>8</v>
      </c>
      <c r="U31" s="192"/>
      <c r="V31" s="181">
        <f t="shared" si="2"/>
        <v>0</v>
      </c>
      <c r="W31" s="182"/>
      <c r="X31" s="210"/>
      <c r="Y31" s="211"/>
      <c r="Z31" s="212"/>
    </row>
    <row r="32" spans="1:26" s="23" customFormat="1" ht="48" customHeight="1">
      <c r="A32" s="22">
        <v>2</v>
      </c>
      <c r="B32" s="31" t="s">
        <v>93</v>
      </c>
      <c r="C32" s="32"/>
      <c r="D32" s="32"/>
      <c r="E32" s="32"/>
      <c r="F32" s="32"/>
      <c r="G32" s="33"/>
      <c r="H32" s="183" t="str">
        <f>$K$14</f>
        <v>-</v>
      </c>
      <c r="I32" s="184"/>
      <c r="J32" s="185"/>
      <c r="K32" s="238"/>
      <c r="L32" s="239"/>
      <c r="M32" s="240"/>
      <c r="N32" s="238"/>
      <c r="O32" s="239"/>
      <c r="P32" s="240"/>
      <c r="Q32" s="104"/>
      <c r="R32" s="105"/>
      <c r="S32" s="175"/>
      <c r="T32" s="177" t="s">
        <v>105</v>
      </c>
      <c r="U32" s="178"/>
      <c r="V32" s="81" t="s">
        <v>105</v>
      </c>
      <c r="W32" s="82"/>
      <c r="X32" s="210"/>
      <c r="Y32" s="211"/>
      <c r="Z32" s="212"/>
    </row>
    <row r="33" spans="1:26" ht="24" customHeight="1">
      <c r="A33" s="16">
        <v>3</v>
      </c>
      <c r="B33" s="31" t="s">
        <v>94</v>
      </c>
      <c r="C33" s="32"/>
      <c r="D33" s="32"/>
      <c r="E33" s="32"/>
      <c r="F33" s="32"/>
      <c r="G33" s="33"/>
      <c r="H33" s="186">
        <f>$K$15</f>
        <v>40</v>
      </c>
      <c r="I33" s="187"/>
      <c r="J33" s="188"/>
      <c r="K33" s="241"/>
      <c r="L33" s="242"/>
      <c r="M33" s="243"/>
      <c r="N33" s="241"/>
      <c r="O33" s="242"/>
      <c r="P33" s="243"/>
      <c r="Q33" s="172"/>
      <c r="R33" s="173"/>
      <c r="S33" s="176"/>
      <c r="T33" s="179">
        <v>25</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15</v>
      </c>
      <c r="U34" s="178"/>
      <c r="V34" s="81">
        <f t="shared" si="2"/>
        <v>0</v>
      </c>
      <c r="W34" s="82"/>
      <c r="X34" s="210"/>
      <c r="Y34" s="211"/>
      <c r="Z34" s="212"/>
    </row>
    <row r="35" spans="1:26" s="23" customFormat="1" ht="48" customHeight="1">
      <c r="A35" s="22">
        <v>5</v>
      </c>
      <c r="B35" s="31" t="s">
        <v>96</v>
      </c>
      <c r="C35" s="32"/>
      <c r="D35" s="32"/>
      <c r="E35" s="32"/>
      <c r="F35" s="32"/>
      <c r="G35" s="33"/>
      <c r="H35" s="183" t="str">
        <f>$K$17</f>
        <v>-</v>
      </c>
      <c r="I35" s="184"/>
      <c r="J35" s="185"/>
      <c r="K35" s="238"/>
      <c r="L35" s="239"/>
      <c r="M35" s="240"/>
      <c r="N35" s="238"/>
      <c r="O35" s="239"/>
      <c r="P35" s="240"/>
      <c r="Q35" s="104"/>
      <c r="R35" s="105"/>
      <c r="S35" s="17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15</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SUM(V25,V33,V34,V36)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Z124"/>
  <sheetViews>
    <sheetView view="pageBreakPreview" zoomScaleSheetLayoutView="100" workbookViewId="0" topLeftCell="A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43</v>
      </c>
      <c r="L13" s="234"/>
      <c r="M13" s="234"/>
      <c r="N13" s="235">
        <f>Q30</f>
        <v>0</v>
      </c>
      <c r="O13" s="235"/>
      <c r="P13" s="235"/>
      <c r="Q13" s="236">
        <f>V25/T25*100</f>
        <v>0</v>
      </c>
      <c r="R13" s="237"/>
      <c r="S13" s="282">
        <v>1290000</v>
      </c>
      <c r="T13" s="283"/>
      <c r="U13" s="284"/>
      <c r="V13" s="285"/>
      <c r="W13" s="286"/>
      <c r="X13" s="287"/>
      <c r="Y13" s="49">
        <f>V13/S13*100</f>
        <v>0</v>
      </c>
      <c r="Z13" s="50"/>
    </row>
    <row r="14" spans="1:26" s="11" customFormat="1" ht="48" customHeight="1">
      <c r="A14" s="20">
        <v>2</v>
      </c>
      <c r="B14" s="96" t="s">
        <v>93</v>
      </c>
      <c r="C14" s="96"/>
      <c r="D14" s="96"/>
      <c r="E14" s="96"/>
      <c r="F14" s="96"/>
      <c r="G14" s="96"/>
      <c r="H14" s="96"/>
      <c r="I14" s="96"/>
      <c r="J14" s="96"/>
      <c r="K14" s="195">
        <v>18</v>
      </c>
      <c r="L14" s="195"/>
      <c r="M14" s="195"/>
      <c r="N14" s="196">
        <f>Q32</f>
        <v>0</v>
      </c>
      <c r="O14" s="196"/>
      <c r="P14" s="196"/>
      <c r="Q14" s="78">
        <f>V32/T32*100</f>
        <v>0</v>
      </c>
      <c r="R14" s="79"/>
      <c r="S14" s="291">
        <v>1944000</v>
      </c>
      <c r="T14" s="292"/>
      <c r="U14" s="293"/>
      <c r="V14" s="294"/>
      <c r="W14" s="295"/>
      <c r="X14" s="296"/>
      <c r="Y14" s="49">
        <f>V14/S14*100</f>
        <v>0</v>
      </c>
      <c r="Z14" s="50"/>
    </row>
    <row r="15" spans="1:26" ht="24" customHeight="1">
      <c r="A15" s="19">
        <v>3</v>
      </c>
      <c r="B15" s="102" t="s">
        <v>94</v>
      </c>
      <c r="C15" s="102"/>
      <c r="D15" s="102"/>
      <c r="E15" s="102"/>
      <c r="F15" s="102"/>
      <c r="G15" s="102"/>
      <c r="H15" s="102"/>
      <c r="I15" s="102"/>
      <c r="J15" s="102"/>
      <c r="K15" s="197">
        <v>370</v>
      </c>
      <c r="L15" s="197"/>
      <c r="M15" s="197"/>
      <c r="N15" s="198">
        <f>Q33</f>
        <v>0</v>
      </c>
      <c r="O15" s="198"/>
      <c r="P15" s="198"/>
      <c r="Q15" s="78">
        <f>V33/T33*100</f>
        <v>0</v>
      </c>
      <c r="R15" s="79"/>
      <c r="S15" s="297">
        <v>1968400</v>
      </c>
      <c r="T15" s="298"/>
      <c r="U15" s="299"/>
      <c r="V15" s="259"/>
      <c r="W15" s="260"/>
      <c r="X15" s="261"/>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62">
        <v>332500</v>
      </c>
      <c r="T16" s="263"/>
      <c r="U16" s="264"/>
      <c r="V16" s="271"/>
      <c r="W16" s="272"/>
      <c r="X16" s="273"/>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65"/>
      <c r="T17" s="266"/>
      <c r="U17" s="267"/>
      <c r="V17" s="274"/>
      <c r="W17" s="275"/>
      <c r="X17" s="276"/>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68"/>
      <c r="T18" s="269"/>
      <c r="U18" s="270"/>
      <c r="V18" s="277"/>
      <c r="W18" s="278"/>
      <c r="X18" s="279"/>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88">
        <f>SUM(S13:U18)</f>
        <v>5534900</v>
      </c>
      <c r="T19" s="288"/>
      <c r="U19" s="288"/>
      <c r="V19" s="289">
        <f>SUM(V13:X18)</f>
        <v>0</v>
      </c>
      <c r="W19" s="289"/>
      <c r="X19" s="290"/>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43</v>
      </c>
      <c r="I25" s="95"/>
      <c r="J25" s="95"/>
      <c r="K25" s="280">
        <f>K30</f>
        <v>0</v>
      </c>
      <c r="L25" s="280"/>
      <c r="M25" s="281"/>
      <c r="N25" s="280">
        <f aca="true" t="shared" si="1" ref="N25">N30</f>
        <v>0</v>
      </c>
      <c r="O25" s="280"/>
      <c r="P25" s="281"/>
      <c r="Q25" s="280">
        <f aca="true" t="shared" si="2" ref="Q25">Q30</f>
        <v>0</v>
      </c>
      <c r="R25" s="280"/>
      <c r="S25" s="281"/>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3" ref="H26:H31">$K$13</f>
        <v>43</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3"/>
        <v>43</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3"/>
        <v>43</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3"/>
        <v>43</v>
      </c>
      <c r="I29" s="86"/>
      <c r="J29" s="86"/>
      <c r="K29" s="253"/>
      <c r="L29" s="253"/>
      <c r="M29" s="253"/>
      <c r="N29" s="253"/>
      <c r="O29" s="253"/>
      <c r="P29" s="253"/>
      <c r="Q29" s="97"/>
      <c r="R29" s="97"/>
      <c r="S29" s="104"/>
      <c r="T29" s="80">
        <v>5</v>
      </c>
      <c r="U29" s="80"/>
      <c r="V29" s="81">
        <f aca="true" t="shared" si="4" ref="V29:V36">(T29*((K29*0)+(N29*50)+(Q29*100)))/(H29*100)</f>
        <v>0</v>
      </c>
      <c r="W29" s="82"/>
      <c r="X29" s="210"/>
      <c r="Y29" s="211"/>
      <c r="Z29" s="212"/>
    </row>
    <row r="30" spans="1:26" s="11" customFormat="1" ht="48" customHeight="1">
      <c r="A30" s="20">
        <v>1.5</v>
      </c>
      <c r="B30" s="83" t="s">
        <v>102</v>
      </c>
      <c r="C30" s="84"/>
      <c r="D30" s="84"/>
      <c r="E30" s="84"/>
      <c r="F30" s="84"/>
      <c r="G30" s="85"/>
      <c r="H30" s="86">
        <f t="shared" si="3"/>
        <v>43</v>
      </c>
      <c r="I30" s="86"/>
      <c r="J30" s="86"/>
      <c r="K30" s="238"/>
      <c r="L30" s="239"/>
      <c r="M30" s="240"/>
      <c r="N30" s="238"/>
      <c r="O30" s="239"/>
      <c r="P30" s="240"/>
      <c r="Q30" s="104"/>
      <c r="R30" s="105"/>
      <c r="S30" s="175"/>
      <c r="T30" s="193">
        <v>5</v>
      </c>
      <c r="U30" s="194"/>
      <c r="V30" s="81">
        <f t="shared" si="4"/>
        <v>0</v>
      </c>
      <c r="W30" s="82"/>
      <c r="X30" s="210"/>
      <c r="Y30" s="211"/>
      <c r="Z30" s="212"/>
    </row>
    <row r="31" spans="1:26" ht="48" customHeight="1">
      <c r="A31" s="19">
        <v>1.6</v>
      </c>
      <c r="B31" s="83" t="s">
        <v>103</v>
      </c>
      <c r="C31" s="84"/>
      <c r="D31" s="84"/>
      <c r="E31" s="84"/>
      <c r="F31" s="84"/>
      <c r="G31" s="85"/>
      <c r="H31" s="86">
        <f t="shared" si="3"/>
        <v>43</v>
      </c>
      <c r="I31" s="86"/>
      <c r="J31" s="86"/>
      <c r="K31" s="241"/>
      <c r="L31" s="242"/>
      <c r="M31" s="243"/>
      <c r="N31" s="241"/>
      <c r="O31" s="242"/>
      <c r="P31" s="243"/>
      <c r="Q31" s="172"/>
      <c r="R31" s="173"/>
      <c r="S31" s="176"/>
      <c r="T31" s="191">
        <v>5</v>
      </c>
      <c r="U31" s="192"/>
      <c r="V31" s="181">
        <f t="shared" si="4"/>
        <v>0</v>
      </c>
      <c r="W31" s="182"/>
      <c r="X31" s="210"/>
      <c r="Y31" s="211"/>
      <c r="Z31" s="212"/>
    </row>
    <row r="32" spans="1:26" s="23" customFormat="1" ht="48" customHeight="1">
      <c r="A32" s="22">
        <v>2</v>
      </c>
      <c r="B32" s="31" t="s">
        <v>93</v>
      </c>
      <c r="C32" s="32"/>
      <c r="D32" s="32"/>
      <c r="E32" s="32"/>
      <c r="F32" s="32"/>
      <c r="G32" s="33"/>
      <c r="H32" s="183">
        <f>$K$14</f>
        <v>18</v>
      </c>
      <c r="I32" s="184"/>
      <c r="J32" s="185"/>
      <c r="K32" s="238"/>
      <c r="L32" s="239"/>
      <c r="M32" s="240"/>
      <c r="N32" s="238"/>
      <c r="O32" s="239"/>
      <c r="P32" s="240"/>
      <c r="Q32" s="104"/>
      <c r="R32" s="105"/>
      <c r="S32" s="175"/>
      <c r="T32" s="177">
        <v>25</v>
      </c>
      <c r="U32" s="178"/>
      <c r="V32" s="81">
        <f t="shared" si="4"/>
        <v>0</v>
      </c>
      <c r="W32" s="82"/>
      <c r="X32" s="210"/>
      <c r="Y32" s="211"/>
      <c r="Z32" s="212"/>
    </row>
    <row r="33" spans="1:26" ht="24" customHeight="1">
      <c r="A33" s="16">
        <v>3</v>
      </c>
      <c r="B33" s="31" t="s">
        <v>94</v>
      </c>
      <c r="C33" s="32"/>
      <c r="D33" s="32"/>
      <c r="E33" s="32"/>
      <c r="F33" s="32"/>
      <c r="G33" s="33"/>
      <c r="H33" s="186">
        <f>$K$15</f>
        <v>370</v>
      </c>
      <c r="I33" s="187"/>
      <c r="J33" s="188"/>
      <c r="K33" s="241"/>
      <c r="L33" s="242"/>
      <c r="M33" s="243"/>
      <c r="N33" s="241"/>
      <c r="O33" s="242"/>
      <c r="P33" s="243"/>
      <c r="Q33" s="172"/>
      <c r="R33" s="173"/>
      <c r="S33" s="176"/>
      <c r="T33" s="179">
        <v>20</v>
      </c>
      <c r="U33" s="180"/>
      <c r="V33" s="181">
        <f t="shared" si="4"/>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4"/>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4"/>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4"/>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144"/>
      <c r="N46" s="145"/>
      <c r="O46" s="145"/>
      <c r="P46" s="145"/>
      <c r="Q46" s="145"/>
      <c r="R46" s="145"/>
      <c r="S46" s="145"/>
      <c r="T46" s="145"/>
      <c r="U46" s="145"/>
      <c r="V46" s="145"/>
      <c r="W46" s="145"/>
      <c r="X46" s="146"/>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X18 X25 K26:S36 B42:Z46 B48:Z52 B54:Z58 B63:Z68 B72 B80 B90 J90 J80 S80 S90 B93 B103 J93 J103 S93 S103 B106 B116 J106 J116 S106 S106 S116 F120 F121 F122 F123 F124 R123 Q122 R121 R120" name="ช่วง2"/>
  </protectedRanges>
  <mergeCells count="267">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42:L42"/>
    <mergeCell ref="M42:X42"/>
    <mergeCell ref="Y42:Z42"/>
    <mergeCell ref="B48:L48"/>
    <mergeCell ref="M48:X48"/>
    <mergeCell ref="Y48:Z48"/>
    <mergeCell ref="B43:L43"/>
    <mergeCell ref="M43:X43"/>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M46:X46"/>
    <mergeCell ref="B45:L45"/>
    <mergeCell ref="M45:X45"/>
    <mergeCell ref="Y45:Z45"/>
    <mergeCell ref="B46:L46"/>
    <mergeCell ref="Y46:Z46"/>
    <mergeCell ref="A47:Z47"/>
    <mergeCell ref="Y43:Z43"/>
    <mergeCell ref="B44:L44"/>
    <mergeCell ref="M44:X44"/>
    <mergeCell ref="Y44:Z44"/>
    <mergeCell ref="B54:L54"/>
    <mergeCell ref="M54:X54"/>
    <mergeCell ref="Y54:Z54"/>
    <mergeCell ref="B55:L55"/>
    <mergeCell ref="M55:X55"/>
    <mergeCell ref="B56:L56"/>
    <mergeCell ref="M56:X56"/>
    <mergeCell ref="B49:L49"/>
    <mergeCell ref="M49:X49"/>
    <mergeCell ref="Y49:Z49"/>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Y66:Z66"/>
    <mergeCell ref="B67:G67"/>
    <mergeCell ref="H67:P67"/>
    <mergeCell ref="Q67:X67"/>
    <mergeCell ref="Y67:Z67"/>
    <mergeCell ref="B68:G68"/>
    <mergeCell ref="H68:P68"/>
    <mergeCell ref="Q68:X68"/>
    <mergeCell ref="Y68:Z68"/>
    <mergeCell ref="B66:G66"/>
    <mergeCell ref="V35:W35"/>
    <mergeCell ref="B36:G36"/>
    <mergeCell ref="H36:J36"/>
    <mergeCell ref="K36:M36"/>
    <mergeCell ref="N36:P36"/>
    <mergeCell ref="Q36:S36"/>
    <mergeCell ref="T36:U36"/>
    <mergeCell ref="V36:W36"/>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Y62:Z62"/>
    <mergeCell ref="Y57:Z57"/>
    <mergeCell ref="Y58:Z58"/>
    <mergeCell ref="A37:S37"/>
    <mergeCell ref="T37:U37"/>
    <mergeCell ref="V37:W37"/>
    <mergeCell ref="X37:Z37"/>
    <mergeCell ref="A38:Z38"/>
    <mergeCell ref="B40:L40"/>
    <mergeCell ref="M40:X40"/>
    <mergeCell ref="Y40:Z40"/>
    <mergeCell ref="A41:Z41"/>
    <mergeCell ref="Y55:Z55"/>
    <mergeCell ref="Y56:Z56"/>
    <mergeCell ref="B50:L50"/>
    <mergeCell ref="M50:X50"/>
    <mergeCell ref="Y50:Z50"/>
    <mergeCell ref="B51:L51"/>
    <mergeCell ref="M51:X51"/>
    <mergeCell ref="Y51:Z51"/>
    <mergeCell ref="B52:L52"/>
    <mergeCell ref="M52:X52"/>
    <mergeCell ref="Y52:Z52"/>
    <mergeCell ref="A53:Z53"/>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Z124"/>
  <sheetViews>
    <sheetView view="pageBreakPreview" zoomScaleSheetLayoutView="100" workbookViewId="0" topLeftCell="A25">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15</v>
      </c>
      <c r="L13" s="234"/>
      <c r="M13" s="234"/>
      <c r="N13" s="235">
        <f>Q30</f>
        <v>0</v>
      </c>
      <c r="O13" s="235"/>
      <c r="P13" s="235"/>
      <c r="Q13" s="236">
        <f>V25/T25*100</f>
        <v>0</v>
      </c>
      <c r="R13" s="237"/>
      <c r="S13" s="37">
        <v>450000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e">
        <f>V32/T32*100</f>
        <v>#VALUE!</v>
      </c>
      <c r="R14" s="79"/>
      <c r="S14" s="34" t="s">
        <v>105</v>
      </c>
      <c r="T14" s="35"/>
      <c r="U14" s="36"/>
      <c r="V14" s="43" t="s">
        <v>105</v>
      </c>
      <c r="W14" s="44"/>
      <c r="X14" s="45"/>
      <c r="Y14" s="49" t="s">
        <v>105</v>
      </c>
      <c r="Z14" s="50"/>
    </row>
    <row r="15" spans="1:26" ht="24" customHeight="1">
      <c r="A15" s="19">
        <v>3</v>
      </c>
      <c r="B15" s="102" t="s">
        <v>94</v>
      </c>
      <c r="C15" s="102"/>
      <c r="D15" s="102"/>
      <c r="E15" s="102"/>
      <c r="F15" s="102"/>
      <c r="G15" s="102"/>
      <c r="H15" s="102"/>
      <c r="I15" s="102"/>
      <c r="J15" s="102"/>
      <c r="K15" s="197">
        <v>160</v>
      </c>
      <c r="L15" s="197"/>
      <c r="M15" s="197"/>
      <c r="N15" s="198">
        <f>Q33</f>
        <v>0</v>
      </c>
      <c r="O15" s="198"/>
      <c r="P15" s="198"/>
      <c r="Q15" s="78">
        <f>V33/T33*100</f>
        <v>0</v>
      </c>
      <c r="R15" s="79"/>
      <c r="S15" s="75">
        <v>851200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28000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t="s">
        <v>105</v>
      </c>
      <c r="L17" s="203"/>
      <c r="M17" s="204"/>
      <c r="N17" s="205" t="s">
        <v>105</v>
      </c>
      <c r="O17" s="206"/>
      <c r="P17" s="207"/>
      <c r="Q17" s="78" t="e">
        <f>V35/T35*100</f>
        <v>#VALUE!</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1329200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15</v>
      </c>
      <c r="I25" s="95"/>
      <c r="J25" s="95"/>
      <c r="K25" s="255"/>
      <c r="L25" s="255"/>
      <c r="M25" s="256"/>
      <c r="N25" s="255"/>
      <c r="O25" s="255"/>
      <c r="P25" s="256"/>
      <c r="Q25" s="98"/>
      <c r="R25" s="98"/>
      <c r="S25" s="99"/>
      <c r="T25" s="100">
        <v>45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15</v>
      </c>
      <c r="I26" s="86"/>
      <c r="J26" s="86"/>
      <c r="K26" s="257"/>
      <c r="L26" s="257"/>
      <c r="M26" s="257"/>
      <c r="N26" s="257"/>
      <c r="O26" s="257"/>
      <c r="P26" s="257"/>
      <c r="Q26" s="189"/>
      <c r="R26" s="189"/>
      <c r="S26" s="189"/>
      <c r="T26" s="190">
        <v>7</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15</v>
      </c>
      <c r="I27" s="86"/>
      <c r="J27" s="86"/>
      <c r="K27" s="254"/>
      <c r="L27" s="254"/>
      <c r="M27" s="254"/>
      <c r="N27" s="254"/>
      <c r="O27" s="254"/>
      <c r="P27" s="254"/>
      <c r="Q27" s="87"/>
      <c r="R27" s="87"/>
      <c r="S27" s="103"/>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15</v>
      </c>
      <c r="I28" s="86"/>
      <c r="J28" s="86"/>
      <c r="K28" s="238"/>
      <c r="L28" s="239"/>
      <c r="M28" s="240"/>
      <c r="N28" s="238"/>
      <c r="O28" s="239"/>
      <c r="P28" s="240"/>
      <c r="Q28" s="104"/>
      <c r="R28" s="105"/>
      <c r="S28" s="105"/>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15</v>
      </c>
      <c r="I29" s="86"/>
      <c r="J29" s="86"/>
      <c r="K29" s="253"/>
      <c r="L29" s="253"/>
      <c r="M29" s="253"/>
      <c r="N29" s="253"/>
      <c r="O29" s="253"/>
      <c r="P29" s="253"/>
      <c r="Q29" s="97"/>
      <c r="R29" s="97"/>
      <c r="S29" s="104"/>
      <c r="T29" s="80">
        <v>8</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15</v>
      </c>
      <c r="I30" s="86"/>
      <c r="J30" s="86"/>
      <c r="K30" s="238"/>
      <c r="L30" s="239"/>
      <c r="M30" s="240"/>
      <c r="N30" s="238"/>
      <c r="O30" s="239"/>
      <c r="P30" s="240"/>
      <c r="Q30" s="104"/>
      <c r="R30" s="105"/>
      <c r="S30" s="175"/>
      <c r="T30" s="193">
        <v>8</v>
      </c>
      <c r="U30" s="194"/>
      <c r="V30" s="81">
        <f t="shared" si="2"/>
        <v>0</v>
      </c>
      <c r="W30" s="82"/>
      <c r="X30" s="210"/>
      <c r="Y30" s="211"/>
      <c r="Z30" s="212"/>
    </row>
    <row r="31" spans="1:26" ht="48" customHeight="1">
      <c r="A31" s="19">
        <v>1.6</v>
      </c>
      <c r="B31" s="83" t="s">
        <v>103</v>
      </c>
      <c r="C31" s="84"/>
      <c r="D31" s="84"/>
      <c r="E31" s="84"/>
      <c r="F31" s="84"/>
      <c r="G31" s="85"/>
      <c r="H31" s="86">
        <f t="shared" si="1"/>
        <v>15</v>
      </c>
      <c r="I31" s="86"/>
      <c r="J31" s="86"/>
      <c r="K31" s="241"/>
      <c r="L31" s="242"/>
      <c r="M31" s="243"/>
      <c r="N31" s="241"/>
      <c r="O31" s="242"/>
      <c r="P31" s="243"/>
      <c r="Q31" s="172"/>
      <c r="R31" s="173"/>
      <c r="S31" s="176"/>
      <c r="T31" s="191">
        <v>8</v>
      </c>
      <c r="U31" s="192"/>
      <c r="V31" s="181">
        <f t="shared" si="2"/>
        <v>0</v>
      </c>
      <c r="W31" s="182"/>
      <c r="X31" s="210"/>
      <c r="Y31" s="211"/>
      <c r="Z31" s="212"/>
    </row>
    <row r="32" spans="1:26" s="23" customFormat="1" ht="48" customHeight="1">
      <c r="A32" s="22">
        <v>2</v>
      </c>
      <c r="B32" s="31" t="s">
        <v>93</v>
      </c>
      <c r="C32" s="32"/>
      <c r="D32" s="32"/>
      <c r="E32" s="32"/>
      <c r="F32" s="32"/>
      <c r="G32" s="33"/>
      <c r="H32" s="183" t="str">
        <f>$K$14</f>
        <v>-</v>
      </c>
      <c r="I32" s="184"/>
      <c r="J32" s="185"/>
      <c r="K32" s="238"/>
      <c r="L32" s="239"/>
      <c r="M32" s="240"/>
      <c r="N32" s="238"/>
      <c r="O32" s="239"/>
      <c r="P32" s="240"/>
      <c r="Q32" s="104"/>
      <c r="R32" s="105"/>
      <c r="S32" s="175"/>
      <c r="T32" s="177" t="s">
        <v>105</v>
      </c>
      <c r="U32" s="178"/>
      <c r="V32" s="81" t="s">
        <v>105</v>
      </c>
      <c r="W32" s="82"/>
      <c r="X32" s="210"/>
      <c r="Y32" s="211"/>
      <c r="Z32" s="212"/>
    </row>
    <row r="33" spans="1:26" ht="24" customHeight="1">
      <c r="A33" s="16">
        <v>3</v>
      </c>
      <c r="B33" s="31" t="s">
        <v>94</v>
      </c>
      <c r="C33" s="32"/>
      <c r="D33" s="32"/>
      <c r="E33" s="32"/>
      <c r="F33" s="32"/>
      <c r="G33" s="33"/>
      <c r="H33" s="186">
        <f>$K$15</f>
        <v>160</v>
      </c>
      <c r="I33" s="187"/>
      <c r="J33" s="188"/>
      <c r="K33" s="241"/>
      <c r="L33" s="242"/>
      <c r="M33" s="243"/>
      <c r="N33" s="241"/>
      <c r="O33" s="242"/>
      <c r="P33" s="243"/>
      <c r="Q33" s="172"/>
      <c r="R33" s="173"/>
      <c r="S33" s="176"/>
      <c r="T33" s="179">
        <v>25</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15</v>
      </c>
      <c r="U34" s="178"/>
      <c r="V34" s="81">
        <f t="shared" si="2"/>
        <v>0</v>
      </c>
      <c r="W34" s="82"/>
      <c r="X34" s="210"/>
      <c r="Y34" s="211"/>
      <c r="Z34" s="212"/>
    </row>
    <row r="35" spans="1:26" s="23" customFormat="1" ht="48" customHeight="1">
      <c r="A35" s="22">
        <v>5</v>
      </c>
      <c r="B35" s="31" t="s">
        <v>96</v>
      </c>
      <c r="C35" s="32"/>
      <c r="D35" s="32"/>
      <c r="E35" s="32"/>
      <c r="F35" s="32"/>
      <c r="G35" s="33"/>
      <c r="H35" s="183" t="str">
        <f>$K$17</f>
        <v>-</v>
      </c>
      <c r="I35" s="184"/>
      <c r="J35" s="185"/>
      <c r="K35" s="238"/>
      <c r="L35" s="239"/>
      <c r="M35" s="240"/>
      <c r="N35" s="238"/>
      <c r="O35" s="239"/>
      <c r="P35" s="240"/>
      <c r="Q35" s="104"/>
      <c r="R35" s="105"/>
      <c r="S35" s="17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15</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SUM(V25,V33,V34,V36)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K13:M13"/>
    <mergeCell ref="N13:P13"/>
    <mergeCell ref="Q13:R13"/>
    <mergeCell ref="N14:P14"/>
    <mergeCell ref="Q14:R14"/>
    <mergeCell ref="B15:J15"/>
    <mergeCell ref="K15:M15"/>
    <mergeCell ref="N15:P15"/>
    <mergeCell ref="Q15:R15"/>
    <mergeCell ref="B14:J14"/>
    <mergeCell ref="K14:M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B48:L48"/>
    <mergeCell ref="M48:X48"/>
    <mergeCell ref="Y48:Z48"/>
    <mergeCell ref="B44:L44"/>
    <mergeCell ref="M44:X44"/>
    <mergeCell ref="Y44:Z44"/>
    <mergeCell ref="B45:L45"/>
    <mergeCell ref="M45:X45"/>
    <mergeCell ref="Y45:Z45"/>
    <mergeCell ref="B46:L46"/>
    <mergeCell ref="Y46:Z46"/>
    <mergeCell ref="A47:Z47"/>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23:G23"/>
    <mergeCell ref="H23:J23"/>
    <mergeCell ref="K23:M23"/>
    <mergeCell ref="N23:P23"/>
    <mergeCell ref="Q23:S23"/>
    <mergeCell ref="T23:U23"/>
    <mergeCell ref="V23:W23"/>
    <mergeCell ref="X23:Z23"/>
    <mergeCell ref="A24:Z2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Z124"/>
  <sheetViews>
    <sheetView view="pageBreakPreview" zoomScaleSheetLayoutView="100" workbookViewId="0" topLeftCell="A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31</v>
      </c>
      <c r="L13" s="234"/>
      <c r="M13" s="234"/>
      <c r="N13" s="235">
        <f>Q30</f>
        <v>0</v>
      </c>
      <c r="O13" s="235"/>
      <c r="P13" s="235"/>
      <c r="Q13" s="236">
        <f>V25/T25*100</f>
        <v>0</v>
      </c>
      <c r="R13" s="237"/>
      <c r="S13" s="37">
        <v>930000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15</v>
      </c>
      <c r="L14" s="195"/>
      <c r="M14" s="195"/>
      <c r="N14" s="196">
        <f>Q32</f>
        <v>0</v>
      </c>
      <c r="O14" s="196"/>
      <c r="P14" s="196"/>
      <c r="Q14" s="78">
        <f>V32/T32*100</f>
        <v>0</v>
      </c>
      <c r="R14" s="79"/>
      <c r="S14" s="34">
        <v>1620000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260</v>
      </c>
      <c r="L15" s="197"/>
      <c r="M15" s="197"/>
      <c r="N15" s="198">
        <f>Q33</f>
        <v>0</v>
      </c>
      <c r="O15" s="198"/>
      <c r="P15" s="198"/>
      <c r="Q15" s="78">
        <f>V33/T33*100</f>
        <v>0</v>
      </c>
      <c r="R15" s="79"/>
      <c r="S15" s="75">
        <v>1383200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232500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4165700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31</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31</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31</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31</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31</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31</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31</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15</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260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Z124"/>
  <sheetViews>
    <sheetView view="pageBreakPreview" zoomScaleSheetLayoutView="100" workbookViewId="0" topLeftCell="A25">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16</v>
      </c>
      <c r="L13" s="234"/>
      <c r="M13" s="234"/>
      <c r="N13" s="235">
        <f>Q30</f>
        <v>0</v>
      </c>
      <c r="O13" s="235"/>
      <c r="P13" s="235"/>
      <c r="Q13" s="236">
        <f>V25/T25*100</f>
        <v>0</v>
      </c>
      <c r="R13" s="237"/>
      <c r="S13" s="37">
        <v>480000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e">
        <f>V32/T32*100</f>
        <v>#VALUE!</v>
      </c>
      <c r="R14" s="79"/>
      <c r="S14" s="34" t="s">
        <v>105</v>
      </c>
      <c r="T14" s="35"/>
      <c r="U14" s="36"/>
      <c r="V14" s="43" t="s">
        <v>105</v>
      </c>
      <c r="W14" s="44"/>
      <c r="X14" s="45"/>
      <c r="Y14" s="49" t="s">
        <v>105</v>
      </c>
      <c r="Z14" s="50"/>
    </row>
    <row r="15" spans="1:26" ht="24" customHeight="1">
      <c r="A15" s="19">
        <v>3</v>
      </c>
      <c r="B15" s="102" t="s">
        <v>94</v>
      </c>
      <c r="C15" s="102"/>
      <c r="D15" s="102"/>
      <c r="E15" s="102"/>
      <c r="F15" s="102"/>
      <c r="G15" s="102"/>
      <c r="H15" s="102"/>
      <c r="I15" s="102"/>
      <c r="J15" s="102"/>
      <c r="K15" s="197">
        <v>320</v>
      </c>
      <c r="L15" s="197"/>
      <c r="M15" s="197"/>
      <c r="N15" s="198">
        <f>Q33</f>
        <v>0</v>
      </c>
      <c r="O15" s="198"/>
      <c r="P15" s="198"/>
      <c r="Q15" s="78">
        <f>V33/T33*100</f>
        <v>0</v>
      </c>
      <c r="R15" s="79"/>
      <c r="S15" s="75">
        <v>1702400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29500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t="s">
        <v>105</v>
      </c>
      <c r="L17" s="203"/>
      <c r="M17" s="204"/>
      <c r="N17" s="205" t="s">
        <v>105</v>
      </c>
      <c r="O17" s="206"/>
      <c r="P17" s="207"/>
      <c r="Q17" s="78" t="e">
        <f>V35/T35*100</f>
        <v>#VALUE!</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2211900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16</v>
      </c>
      <c r="I25" s="95"/>
      <c r="J25" s="95"/>
      <c r="K25" s="255"/>
      <c r="L25" s="255"/>
      <c r="M25" s="256"/>
      <c r="N25" s="255"/>
      <c r="O25" s="255"/>
      <c r="P25" s="256"/>
      <c r="Q25" s="98"/>
      <c r="R25" s="98"/>
      <c r="S25" s="99"/>
      <c r="T25" s="100">
        <v>45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16</v>
      </c>
      <c r="I26" s="86"/>
      <c r="J26" s="86"/>
      <c r="K26" s="257"/>
      <c r="L26" s="257"/>
      <c r="M26" s="257"/>
      <c r="N26" s="257"/>
      <c r="O26" s="257"/>
      <c r="P26" s="257"/>
      <c r="Q26" s="189"/>
      <c r="R26" s="189"/>
      <c r="S26" s="189"/>
      <c r="T26" s="190">
        <v>7</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16</v>
      </c>
      <c r="I27" s="86"/>
      <c r="J27" s="86"/>
      <c r="K27" s="254"/>
      <c r="L27" s="254"/>
      <c r="M27" s="254"/>
      <c r="N27" s="254"/>
      <c r="O27" s="254"/>
      <c r="P27" s="254"/>
      <c r="Q27" s="87"/>
      <c r="R27" s="87"/>
      <c r="S27" s="103"/>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16</v>
      </c>
      <c r="I28" s="86"/>
      <c r="J28" s="86"/>
      <c r="K28" s="238"/>
      <c r="L28" s="239"/>
      <c r="M28" s="240"/>
      <c r="N28" s="238"/>
      <c r="O28" s="239"/>
      <c r="P28" s="240"/>
      <c r="Q28" s="104"/>
      <c r="R28" s="105"/>
      <c r="S28" s="105"/>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16</v>
      </c>
      <c r="I29" s="86"/>
      <c r="J29" s="86"/>
      <c r="K29" s="253"/>
      <c r="L29" s="253"/>
      <c r="M29" s="253"/>
      <c r="N29" s="253"/>
      <c r="O29" s="253"/>
      <c r="P29" s="253"/>
      <c r="Q29" s="97"/>
      <c r="R29" s="97"/>
      <c r="S29" s="104"/>
      <c r="T29" s="80">
        <v>8</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16</v>
      </c>
      <c r="I30" s="86"/>
      <c r="J30" s="86"/>
      <c r="K30" s="238"/>
      <c r="L30" s="239"/>
      <c r="M30" s="240"/>
      <c r="N30" s="238"/>
      <c r="O30" s="239"/>
      <c r="P30" s="240"/>
      <c r="Q30" s="104"/>
      <c r="R30" s="105"/>
      <c r="S30" s="175"/>
      <c r="T30" s="193">
        <v>8</v>
      </c>
      <c r="U30" s="194"/>
      <c r="V30" s="81">
        <f t="shared" si="2"/>
        <v>0</v>
      </c>
      <c r="W30" s="82"/>
      <c r="X30" s="210"/>
      <c r="Y30" s="211"/>
      <c r="Z30" s="212"/>
    </row>
    <row r="31" spans="1:26" ht="48" customHeight="1">
      <c r="A31" s="19">
        <v>1.6</v>
      </c>
      <c r="B31" s="83" t="s">
        <v>103</v>
      </c>
      <c r="C31" s="84"/>
      <c r="D31" s="84"/>
      <c r="E31" s="84"/>
      <c r="F31" s="84"/>
      <c r="G31" s="85"/>
      <c r="H31" s="86">
        <f t="shared" si="1"/>
        <v>16</v>
      </c>
      <c r="I31" s="86"/>
      <c r="J31" s="86"/>
      <c r="K31" s="241"/>
      <c r="L31" s="242"/>
      <c r="M31" s="243"/>
      <c r="N31" s="241"/>
      <c r="O31" s="242"/>
      <c r="P31" s="243"/>
      <c r="Q31" s="172"/>
      <c r="R31" s="173"/>
      <c r="S31" s="176"/>
      <c r="T31" s="191">
        <v>8</v>
      </c>
      <c r="U31" s="192"/>
      <c r="V31" s="181">
        <f t="shared" si="2"/>
        <v>0</v>
      </c>
      <c r="W31" s="182"/>
      <c r="X31" s="210"/>
      <c r="Y31" s="211"/>
      <c r="Z31" s="212"/>
    </row>
    <row r="32" spans="1:26" s="23" customFormat="1" ht="48" customHeight="1">
      <c r="A32" s="22">
        <v>2</v>
      </c>
      <c r="B32" s="31" t="s">
        <v>93</v>
      </c>
      <c r="C32" s="32"/>
      <c r="D32" s="32"/>
      <c r="E32" s="32"/>
      <c r="F32" s="32"/>
      <c r="G32" s="33"/>
      <c r="H32" s="183" t="str">
        <f>$K$14</f>
        <v>-</v>
      </c>
      <c r="I32" s="184"/>
      <c r="J32" s="185"/>
      <c r="K32" s="238"/>
      <c r="L32" s="239"/>
      <c r="M32" s="240"/>
      <c r="N32" s="238"/>
      <c r="O32" s="239"/>
      <c r="P32" s="240"/>
      <c r="Q32" s="104"/>
      <c r="R32" s="105"/>
      <c r="S32" s="175"/>
      <c r="T32" s="177" t="s">
        <v>105</v>
      </c>
      <c r="U32" s="178"/>
      <c r="V32" s="81" t="s">
        <v>105</v>
      </c>
      <c r="W32" s="82"/>
      <c r="X32" s="210"/>
      <c r="Y32" s="211"/>
      <c r="Z32" s="212"/>
    </row>
    <row r="33" spans="1:26" ht="24" customHeight="1">
      <c r="A33" s="16">
        <v>3</v>
      </c>
      <c r="B33" s="31" t="s">
        <v>94</v>
      </c>
      <c r="C33" s="32"/>
      <c r="D33" s="32"/>
      <c r="E33" s="32"/>
      <c r="F33" s="32"/>
      <c r="G33" s="33"/>
      <c r="H33" s="186">
        <f>$K$15</f>
        <v>320</v>
      </c>
      <c r="I33" s="187"/>
      <c r="J33" s="188"/>
      <c r="K33" s="241"/>
      <c r="L33" s="242"/>
      <c r="M33" s="243"/>
      <c r="N33" s="241"/>
      <c r="O33" s="242"/>
      <c r="P33" s="243"/>
      <c r="Q33" s="172"/>
      <c r="R33" s="173"/>
      <c r="S33" s="176"/>
      <c r="T33" s="179">
        <v>25</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15</v>
      </c>
      <c r="U34" s="178"/>
      <c r="V34" s="81">
        <f t="shared" si="2"/>
        <v>0</v>
      </c>
      <c r="W34" s="82"/>
      <c r="X34" s="210"/>
      <c r="Y34" s="211"/>
      <c r="Z34" s="212"/>
    </row>
    <row r="35" spans="1:26" s="23" customFormat="1" ht="48" customHeight="1">
      <c r="A35" s="22">
        <v>5</v>
      </c>
      <c r="B35" s="31" t="s">
        <v>96</v>
      </c>
      <c r="C35" s="32"/>
      <c r="D35" s="32"/>
      <c r="E35" s="32"/>
      <c r="F35" s="32"/>
      <c r="G35" s="33"/>
      <c r="H35" s="183" t="str">
        <f>$K$17</f>
        <v>-</v>
      </c>
      <c r="I35" s="184"/>
      <c r="J35" s="185"/>
      <c r="K35" s="238"/>
      <c r="L35" s="239"/>
      <c r="M35" s="240"/>
      <c r="N35" s="238"/>
      <c r="O35" s="239"/>
      <c r="P35" s="240"/>
      <c r="Q35" s="104"/>
      <c r="R35" s="105"/>
      <c r="S35" s="17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15</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SUM(V36,V34,V33,V25)</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Z124"/>
  <sheetViews>
    <sheetView view="pageBreakPreview" zoomScaleSheetLayoutView="100" workbookViewId="0" topLeftCell="A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53</v>
      </c>
      <c r="L13" s="234"/>
      <c r="M13" s="234"/>
      <c r="N13" s="235">
        <f>Q30</f>
        <v>0</v>
      </c>
      <c r="O13" s="235"/>
      <c r="P13" s="235"/>
      <c r="Q13" s="236">
        <f>V25/T25*100</f>
        <v>0</v>
      </c>
      <c r="R13" s="237"/>
      <c r="S13" s="37">
        <v>1590000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15</v>
      </c>
      <c r="L14" s="195"/>
      <c r="M14" s="195"/>
      <c r="N14" s="196">
        <f>Q32</f>
        <v>0</v>
      </c>
      <c r="O14" s="196"/>
      <c r="P14" s="196"/>
      <c r="Q14" s="78">
        <f>V32/T32*100</f>
        <v>0</v>
      </c>
      <c r="R14" s="79"/>
      <c r="S14" s="34">
        <v>1620000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580</v>
      </c>
      <c r="L15" s="197"/>
      <c r="M15" s="197"/>
      <c r="N15" s="198">
        <f>Q33</f>
        <v>0</v>
      </c>
      <c r="O15" s="198"/>
      <c r="P15" s="198"/>
      <c r="Q15" s="78">
        <f>V33/T33*100</f>
        <v>0</v>
      </c>
      <c r="R15" s="79"/>
      <c r="S15" s="75">
        <v>3085600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233000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6528600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53</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53</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53</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53</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53</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53</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53</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15</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580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Z124"/>
  <sheetViews>
    <sheetView view="pageBreakPreview" zoomScaleSheetLayoutView="100" workbookViewId="0" topLeftCell="E25">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10</v>
      </c>
      <c r="L13" s="234"/>
      <c r="M13" s="234"/>
      <c r="N13" s="235">
        <f>Q30</f>
        <v>0</v>
      </c>
      <c r="O13" s="235"/>
      <c r="P13" s="235"/>
      <c r="Q13" s="236">
        <f>V25/T25*100</f>
        <v>0</v>
      </c>
      <c r="R13" s="237"/>
      <c r="S13" s="37">
        <v>300000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e">
        <f>V32/T32*100</f>
        <v>#VALUE!</v>
      </c>
      <c r="R14" s="79"/>
      <c r="S14" s="34" t="s">
        <v>105</v>
      </c>
      <c r="T14" s="35"/>
      <c r="U14" s="36"/>
      <c r="V14" s="43" t="s">
        <v>105</v>
      </c>
      <c r="W14" s="44"/>
      <c r="X14" s="45"/>
      <c r="Y14" s="49" t="s">
        <v>105</v>
      </c>
      <c r="Z14" s="50"/>
    </row>
    <row r="15" spans="1:26" ht="24" customHeight="1">
      <c r="A15" s="19">
        <v>3</v>
      </c>
      <c r="B15" s="102" t="s">
        <v>94</v>
      </c>
      <c r="C15" s="102"/>
      <c r="D15" s="102"/>
      <c r="E15" s="102"/>
      <c r="F15" s="102"/>
      <c r="G15" s="102"/>
      <c r="H15" s="102"/>
      <c r="I15" s="102"/>
      <c r="J15" s="102"/>
      <c r="K15" s="197">
        <v>110</v>
      </c>
      <c r="L15" s="197"/>
      <c r="M15" s="197"/>
      <c r="N15" s="198">
        <f>Q33</f>
        <v>0</v>
      </c>
      <c r="O15" s="198"/>
      <c r="P15" s="198"/>
      <c r="Q15" s="78">
        <f>V33/T33*100</f>
        <v>0</v>
      </c>
      <c r="R15" s="79"/>
      <c r="S15" s="75">
        <v>585200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23500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t="s">
        <v>105</v>
      </c>
      <c r="L17" s="203"/>
      <c r="M17" s="204"/>
      <c r="N17" s="205" t="s">
        <v>105</v>
      </c>
      <c r="O17" s="206"/>
      <c r="P17" s="207"/>
      <c r="Q17" s="78" t="e">
        <f>V35/T35*100</f>
        <v>#VALUE!</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908700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10</v>
      </c>
      <c r="I25" s="95"/>
      <c r="J25" s="95"/>
      <c r="K25" s="255"/>
      <c r="L25" s="255"/>
      <c r="M25" s="256"/>
      <c r="N25" s="255"/>
      <c r="O25" s="255"/>
      <c r="P25" s="256"/>
      <c r="Q25" s="98"/>
      <c r="R25" s="98"/>
      <c r="S25" s="99"/>
      <c r="T25" s="100">
        <v>45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10</v>
      </c>
      <c r="I26" s="86"/>
      <c r="J26" s="86"/>
      <c r="K26" s="257"/>
      <c r="L26" s="257"/>
      <c r="M26" s="257"/>
      <c r="N26" s="257"/>
      <c r="O26" s="257"/>
      <c r="P26" s="257"/>
      <c r="Q26" s="189"/>
      <c r="R26" s="189"/>
      <c r="S26" s="189"/>
      <c r="T26" s="190">
        <v>7</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10</v>
      </c>
      <c r="I27" s="86"/>
      <c r="J27" s="86"/>
      <c r="K27" s="254"/>
      <c r="L27" s="254"/>
      <c r="M27" s="254"/>
      <c r="N27" s="254"/>
      <c r="O27" s="254"/>
      <c r="P27" s="254"/>
      <c r="Q27" s="87"/>
      <c r="R27" s="87"/>
      <c r="S27" s="103"/>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10</v>
      </c>
      <c r="I28" s="86"/>
      <c r="J28" s="86"/>
      <c r="K28" s="238"/>
      <c r="L28" s="239"/>
      <c r="M28" s="240"/>
      <c r="N28" s="238"/>
      <c r="O28" s="239"/>
      <c r="P28" s="240"/>
      <c r="Q28" s="104"/>
      <c r="R28" s="105"/>
      <c r="S28" s="105"/>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10</v>
      </c>
      <c r="I29" s="86"/>
      <c r="J29" s="86"/>
      <c r="K29" s="253"/>
      <c r="L29" s="253"/>
      <c r="M29" s="253"/>
      <c r="N29" s="253"/>
      <c r="O29" s="253"/>
      <c r="P29" s="253"/>
      <c r="Q29" s="97"/>
      <c r="R29" s="97"/>
      <c r="S29" s="104"/>
      <c r="T29" s="80">
        <v>8</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10</v>
      </c>
      <c r="I30" s="86"/>
      <c r="J30" s="86"/>
      <c r="K30" s="238"/>
      <c r="L30" s="239"/>
      <c r="M30" s="240"/>
      <c r="N30" s="238"/>
      <c r="O30" s="239"/>
      <c r="P30" s="240"/>
      <c r="Q30" s="104"/>
      <c r="R30" s="105"/>
      <c r="S30" s="175"/>
      <c r="T30" s="193">
        <v>8</v>
      </c>
      <c r="U30" s="194"/>
      <c r="V30" s="81">
        <f t="shared" si="2"/>
        <v>0</v>
      </c>
      <c r="W30" s="82"/>
      <c r="X30" s="210"/>
      <c r="Y30" s="211"/>
      <c r="Z30" s="212"/>
    </row>
    <row r="31" spans="1:26" ht="48" customHeight="1">
      <c r="A31" s="19">
        <v>1.6</v>
      </c>
      <c r="B31" s="83" t="s">
        <v>103</v>
      </c>
      <c r="C31" s="84"/>
      <c r="D31" s="84"/>
      <c r="E31" s="84"/>
      <c r="F31" s="84"/>
      <c r="G31" s="85"/>
      <c r="H31" s="86">
        <f t="shared" si="1"/>
        <v>10</v>
      </c>
      <c r="I31" s="86"/>
      <c r="J31" s="86"/>
      <c r="K31" s="241"/>
      <c r="L31" s="242"/>
      <c r="M31" s="243"/>
      <c r="N31" s="241"/>
      <c r="O31" s="242"/>
      <c r="P31" s="243"/>
      <c r="Q31" s="172"/>
      <c r="R31" s="173"/>
      <c r="S31" s="176"/>
      <c r="T31" s="191">
        <v>8</v>
      </c>
      <c r="U31" s="192"/>
      <c r="V31" s="181">
        <f t="shared" si="2"/>
        <v>0</v>
      </c>
      <c r="W31" s="182"/>
      <c r="X31" s="210"/>
      <c r="Y31" s="211"/>
      <c r="Z31" s="212"/>
    </row>
    <row r="32" spans="1:26" s="23" customFormat="1" ht="48" customHeight="1">
      <c r="A32" s="22">
        <v>2</v>
      </c>
      <c r="B32" s="31" t="s">
        <v>93</v>
      </c>
      <c r="C32" s="32"/>
      <c r="D32" s="32"/>
      <c r="E32" s="32"/>
      <c r="F32" s="32"/>
      <c r="G32" s="33"/>
      <c r="H32" s="183" t="str">
        <f>$K$14</f>
        <v>-</v>
      </c>
      <c r="I32" s="184"/>
      <c r="J32" s="185"/>
      <c r="K32" s="238"/>
      <c r="L32" s="239"/>
      <c r="M32" s="240"/>
      <c r="N32" s="238"/>
      <c r="O32" s="239"/>
      <c r="P32" s="240"/>
      <c r="Q32" s="104"/>
      <c r="R32" s="105"/>
      <c r="S32" s="175"/>
      <c r="T32" s="177" t="s">
        <v>105</v>
      </c>
      <c r="U32" s="178"/>
      <c r="V32" s="81" t="s">
        <v>105</v>
      </c>
      <c r="W32" s="82"/>
      <c r="X32" s="210"/>
      <c r="Y32" s="211"/>
      <c r="Z32" s="212"/>
    </row>
    <row r="33" spans="1:26" ht="24" customHeight="1">
      <c r="A33" s="16">
        <v>3</v>
      </c>
      <c r="B33" s="31" t="s">
        <v>94</v>
      </c>
      <c r="C33" s="32"/>
      <c r="D33" s="32"/>
      <c r="E33" s="32"/>
      <c r="F33" s="32"/>
      <c r="G33" s="33"/>
      <c r="H33" s="186">
        <f>$K$15</f>
        <v>110</v>
      </c>
      <c r="I33" s="187"/>
      <c r="J33" s="188"/>
      <c r="K33" s="241"/>
      <c r="L33" s="242"/>
      <c r="M33" s="243"/>
      <c r="N33" s="241"/>
      <c r="O33" s="242"/>
      <c r="P33" s="243"/>
      <c r="Q33" s="172"/>
      <c r="R33" s="173"/>
      <c r="S33" s="176"/>
      <c r="T33" s="179">
        <v>25</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15</v>
      </c>
      <c r="U34" s="178"/>
      <c r="V34" s="81">
        <f t="shared" si="2"/>
        <v>0</v>
      </c>
      <c r="W34" s="82"/>
      <c r="X34" s="210"/>
      <c r="Y34" s="211"/>
      <c r="Z34" s="212"/>
    </row>
    <row r="35" spans="1:26" s="23" customFormat="1" ht="48" customHeight="1">
      <c r="A35" s="22">
        <v>5</v>
      </c>
      <c r="B35" s="31" t="s">
        <v>96</v>
      </c>
      <c r="C35" s="32"/>
      <c r="D35" s="32"/>
      <c r="E35" s="32"/>
      <c r="F35" s="32"/>
      <c r="G35" s="33"/>
      <c r="H35" s="183" t="str">
        <f>$K$17</f>
        <v>-</v>
      </c>
      <c r="I35" s="184"/>
      <c r="J35" s="185"/>
      <c r="K35" s="238"/>
      <c r="L35" s="239"/>
      <c r="M35" s="240"/>
      <c r="N35" s="238"/>
      <c r="O35" s="239"/>
      <c r="P35" s="240"/>
      <c r="Q35" s="104"/>
      <c r="R35" s="105"/>
      <c r="S35" s="17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15</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SUM(V25,V33,V34,V36)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Z124"/>
  <sheetViews>
    <sheetView view="pageBreakPreview" zoomScaleSheetLayoutView="100" workbookViewId="0" topLeftCell="A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24</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22</v>
      </c>
      <c r="L13" s="234"/>
      <c r="M13" s="234"/>
      <c r="N13" s="235">
        <f>Q30</f>
        <v>0</v>
      </c>
      <c r="O13" s="235"/>
      <c r="P13" s="235"/>
      <c r="Q13" s="236">
        <f>V25/T25*100</f>
        <v>0</v>
      </c>
      <c r="R13" s="237"/>
      <c r="S13" s="37">
        <v>660000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15</v>
      </c>
      <c r="L14" s="195"/>
      <c r="M14" s="195"/>
      <c r="N14" s="196">
        <f>Q32</f>
        <v>0</v>
      </c>
      <c r="O14" s="196"/>
      <c r="P14" s="196"/>
      <c r="Q14" s="78">
        <f>V32/T32*100</f>
        <v>0</v>
      </c>
      <c r="R14" s="79"/>
      <c r="S14" s="34">
        <v>1620000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140</v>
      </c>
      <c r="L15" s="197"/>
      <c r="M15" s="197"/>
      <c r="N15" s="198">
        <f>Q33</f>
        <v>0</v>
      </c>
      <c r="O15" s="198"/>
      <c r="P15" s="198"/>
      <c r="Q15" s="78">
        <f>V33/T33*100</f>
        <v>0</v>
      </c>
      <c r="R15" s="79"/>
      <c r="S15" s="75">
        <v>744800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223500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3248300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22</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22</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22</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22</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22</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22</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22</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15</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140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Z124"/>
  <sheetViews>
    <sheetView view="pageBreakPreview" zoomScaleSheetLayoutView="100" workbookViewId="0" topLeftCell="A25">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25</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22</v>
      </c>
      <c r="L13" s="234"/>
      <c r="M13" s="234"/>
      <c r="N13" s="235">
        <f>Q30</f>
        <v>0</v>
      </c>
      <c r="O13" s="235"/>
      <c r="P13" s="235"/>
      <c r="Q13" s="236">
        <f>V25/T25*100</f>
        <v>0</v>
      </c>
      <c r="R13" s="237"/>
      <c r="S13" s="37">
        <v>660000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e">
        <f>V32/T32*100</f>
        <v>#VALUE!</v>
      </c>
      <c r="R14" s="79"/>
      <c r="S14" s="34" t="s">
        <v>105</v>
      </c>
      <c r="T14" s="35"/>
      <c r="U14" s="36"/>
      <c r="V14" s="43" t="s">
        <v>105</v>
      </c>
      <c r="W14" s="44"/>
      <c r="X14" s="45"/>
      <c r="Y14" s="49" t="s">
        <v>105</v>
      </c>
      <c r="Z14" s="50"/>
    </row>
    <row r="15" spans="1:26" ht="24" customHeight="1">
      <c r="A15" s="19">
        <v>3</v>
      </c>
      <c r="B15" s="102" t="s">
        <v>94</v>
      </c>
      <c r="C15" s="102"/>
      <c r="D15" s="102"/>
      <c r="E15" s="102"/>
      <c r="F15" s="102"/>
      <c r="G15" s="102"/>
      <c r="H15" s="102"/>
      <c r="I15" s="102"/>
      <c r="J15" s="102"/>
      <c r="K15" s="197">
        <v>340</v>
      </c>
      <c r="L15" s="197"/>
      <c r="M15" s="197"/>
      <c r="N15" s="198">
        <f>Q33</f>
        <v>0</v>
      </c>
      <c r="O15" s="198"/>
      <c r="P15" s="198"/>
      <c r="Q15" s="78">
        <f>V33/T33*100</f>
        <v>0</v>
      </c>
      <c r="R15" s="79"/>
      <c r="S15" s="75">
        <v>1808800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21000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2489800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22</v>
      </c>
      <c r="I25" s="95"/>
      <c r="J25" s="95"/>
      <c r="K25" s="255"/>
      <c r="L25" s="255"/>
      <c r="M25" s="256"/>
      <c r="N25" s="255"/>
      <c r="O25" s="255"/>
      <c r="P25" s="256"/>
      <c r="Q25" s="98"/>
      <c r="R25" s="98"/>
      <c r="S25" s="99"/>
      <c r="T25" s="100">
        <v>45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22</v>
      </c>
      <c r="I26" s="86"/>
      <c r="J26" s="86"/>
      <c r="K26" s="257"/>
      <c r="L26" s="257"/>
      <c r="M26" s="257"/>
      <c r="N26" s="257"/>
      <c r="O26" s="257"/>
      <c r="P26" s="257"/>
      <c r="Q26" s="189"/>
      <c r="R26" s="189"/>
      <c r="S26" s="189"/>
      <c r="T26" s="190">
        <v>7</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22</v>
      </c>
      <c r="I27" s="86"/>
      <c r="J27" s="86"/>
      <c r="K27" s="254"/>
      <c r="L27" s="254"/>
      <c r="M27" s="254"/>
      <c r="N27" s="254"/>
      <c r="O27" s="254"/>
      <c r="P27" s="254"/>
      <c r="Q27" s="87"/>
      <c r="R27" s="87"/>
      <c r="S27" s="103"/>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22</v>
      </c>
      <c r="I28" s="86"/>
      <c r="J28" s="86"/>
      <c r="K28" s="238"/>
      <c r="L28" s="239"/>
      <c r="M28" s="240"/>
      <c r="N28" s="238"/>
      <c r="O28" s="239"/>
      <c r="P28" s="240"/>
      <c r="Q28" s="104"/>
      <c r="R28" s="105"/>
      <c r="S28" s="105"/>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22</v>
      </c>
      <c r="I29" s="86"/>
      <c r="J29" s="86"/>
      <c r="K29" s="253"/>
      <c r="L29" s="253"/>
      <c r="M29" s="253"/>
      <c r="N29" s="253"/>
      <c r="O29" s="253"/>
      <c r="P29" s="253"/>
      <c r="Q29" s="97"/>
      <c r="R29" s="97"/>
      <c r="S29" s="104"/>
      <c r="T29" s="80">
        <v>8</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22</v>
      </c>
      <c r="I30" s="86"/>
      <c r="J30" s="86"/>
      <c r="K30" s="238"/>
      <c r="L30" s="239"/>
      <c r="M30" s="240"/>
      <c r="N30" s="238"/>
      <c r="O30" s="239"/>
      <c r="P30" s="240"/>
      <c r="Q30" s="104"/>
      <c r="R30" s="105"/>
      <c r="S30" s="175"/>
      <c r="T30" s="193">
        <v>8</v>
      </c>
      <c r="U30" s="194"/>
      <c r="V30" s="81">
        <f t="shared" si="2"/>
        <v>0</v>
      </c>
      <c r="W30" s="82"/>
      <c r="X30" s="210"/>
      <c r="Y30" s="211"/>
      <c r="Z30" s="212"/>
    </row>
    <row r="31" spans="1:26" ht="48" customHeight="1">
      <c r="A31" s="19">
        <v>1.6</v>
      </c>
      <c r="B31" s="83" t="s">
        <v>103</v>
      </c>
      <c r="C31" s="84"/>
      <c r="D31" s="84"/>
      <c r="E31" s="84"/>
      <c r="F31" s="84"/>
      <c r="G31" s="85"/>
      <c r="H31" s="86">
        <f t="shared" si="1"/>
        <v>22</v>
      </c>
      <c r="I31" s="86"/>
      <c r="J31" s="86"/>
      <c r="K31" s="241"/>
      <c r="L31" s="242"/>
      <c r="M31" s="243"/>
      <c r="N31" s="241"/>
      <c r="O31" s="242"/>
      <c r="P31" s="243"/>
      <c r="Q31" s="172"/>
      <c r="R31" s="173"/>
      <c r="S31" s="176"/>
      <c r="T31" s="191">
        <v>8</v>
      </c>
      <c r="U31" s="192"/>
      <c r="V31" s="181">
        <f t="shared" si="2"/>
        <v>0</v>
      </c>
      <c r="W31" s="182"/>
      <c r="X31" s="210"/>
      <c r="Y31" s="211"/>
      <c r="Z31" s="212"/>
    </row>
    <row r="32" spans="1:26" s="23" customFormat="1" ht="48" customHeight="1">
      <c r="A32" s="22">
        <v>2</v>
      </c>
      <c r="B32" s="31" t="s">
        <v>93</v>
      </c>
      <c r="C32" s="32"/>
      <c r="D32" s="32"/>
      <c r="E32" s="32"/>
      <c r="F32" s="32"/>
      <c r="G32" s="33"/>
      <c r="H32" s="183" t="str">
        <f>$K$14</f>
        <v>-</v>
      </c>
      <c r="I32" s="184"/>
      <c r="J32" s="185"/>
      <c r="K32" s="238"/>
      <c r="L32" s="239"/>
      <c r="M32" s="240"/>
      <c r="N32" s="238"/>
      <c r="O32" s="239"/>
      <c r="P32" s="240"/>
      <c r="Q32" s="104"/>
      <c r="R32" s="105"/>
      <c r="S32" s="175"/>
      <c r="T32" s="177" t="s">
        <v>105</v>
      </c>
      <c r="U32" s="178"/>
      <c r="V32" s="81" t="s">
        <v>105</v>
      </c>
      <c r="W32" s="82"/>
      <c r="X32" s="210"/>
      <c r="Y32" s="211"/>
      <c r="Z32" s="212"/>
    </row>
    <row r="33" spans="1:26" ht="24" customHeight="1">
      <c r="A33" s="16">
        <v>3</v>
      </c>
      <c r="B33" s="31" t="s">
        <v>94</v>
      </c>
      <c r="C33" s="32"/>
      <c r="D33" s="32"/>
      <c r="E33" s="32"/>
      <c r="F33" s="32"/>
      <c r="G33" s="33"/>
      <c r="H33" s="186">
        <f>$K$15</f>
        <v>340</v>
      </c>
      <c r="I33" s="187"/>
      <c r="J33" s="188"/>
      <c r="K33" s="241"/>
      <c r="L33" s="242"/>
      <c r="M33" s="243"/>
      <c r="N33" s="241"/>
      <c r="O33" s="242"/>
      <c r="P33" s="243"/>
      <c r="Q33" s="172"/>
      <c r="R33" s="173"/>
      <c r="S33" s="176"/>
      <c r="T33" s="179">
        <v>25</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SUM(V25,V33,V34,V35,V36)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Z124"/>
  <sheetViews>
    <sheetView view="pageBreakPreview" zoomScaleSheetLayoutView="100" workbookViewId="0" topLeftCell="A25">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302">
        <v>14</v>
      </c>
      <c r="L13" s="302"/>
      <c r="M13" s="302"/>
      <c r="N13" s="302">
        <f>Q30</f>
        <v>0</v>
      </c>
      <c r="O13" s="302"/>
      <c r="P13" s="302"/>
      <c r="Q13" s="236">
        <f>V25/T25*100</f>
        <v>0</v>
      </c>
      <c r="R13" s="237"/>
      <c r="S13" s="37">
        <v>420000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17</v>
      </c>
      <c r="L14" s="195"/>
      <c r="M14" s="195"/>
      <c r="N14" s="196">
        <f>Q32</f>
        <v>0</v>
      </c>
      <c r="O14" s="196"/>
      <c r="P14" s="196"/>
      <c r="Q14" s="78">
        <f>V32/T32*100</f>
        <v>0</v>
      </c>
      <c r="R14" s="79"/>
      <c r="S14" s="34">
        <v>1836000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300">
        <v>130</v>
      </c>
      <c r="L15" s="300"/>
      <c r="M15" s="300"/>
      <c r="N15" s="301">
        <f>Q33</f>
        <v>0</v>
      </c>
      <c r="O15" s="301"/>
      <c r="P15" s="301"/>
      <c r="Q15" s="78">
        <f>V33/T33*100</f>
        <v>0</v>
      </c>
      <c r="R15" s="79"/>
      <c r="S15" s="75">
        <v>691600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300">
        <v>6</v>
      </c>
      <c r="L16" s="300"/>
      <c r="M16" s="300"/>
      <c r="N16" s="301">
        <f>Q34</f>
        <v>0</v>
      </c>
      <c r="O16" s="301"/>
      <c r="P16" s="301"/>
      <c r="Q16" s="78">
        <f aca="true" t="shared" si="0" ref="Q16:Q18">V34/T34*100</f>
        <v>0</v>
      </c>
      <c r="R16" s="79"/>
      <c r="S16" s="244">
        <v>321000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t="s">
        <v>105</v>
      </c>
      <c r="L17" s="203"/>
      <c r="M17" s="204"/>
      <c r="N17" s="205" t="s">
        <v>105</v>
      </c>
      <c r="O17" s="206"/>
      <c r="P17" s="207"/>
      <c r="Q17" s="78" t="e">
        <f>V35/T35*100</f>
        <v>#VALUE!</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3268600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14</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14</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14</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14</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14</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14</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14</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17</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130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15</v>
      </c>
      <c r="U34" s="178"/>
      <c r="V34" s="81">
        <f t="shared" si="2"/>
        <v>0</v>
      </c>
      <c r="W34" s="82"/>
      <c r="X34" s="210"/>
      <c r="Y34" s="211"/>
      <c r="Z34" s="212"/>
    </row>
    <row r="35" spans="1:26" s="23" customFormat="1" ht="48" customHeight="1">
      <c r="A35" s="22">
        <v>5</v>
      </c>
      <c r="B35" s="31" t="s">
        <v>96</v>
      </c>
      <c r="C35" s="32"/>
      <c r="D35" s="32"/>
      <c r="E35" s="32"/>
      <c r="F35" s="32"/>
      <c r="G35" s="33"/>
      <c r="H35" s="183" t="str">
        <f>$K$17</f>
        <v>-</v>
      </c>
      <c r="I35" s="184"/>
      <c r="J35" s="185"/>
      <c r="K35" s="238"/>
      <c r="L35" s="239"/>
      <c r="M35" s="240"/>
      <c r="N35" s="238"/>
      <c r="O35" s="239"/>
      <c r="P35" s="240"/>
      <c r="Q35" s="104"/>
      <c r="R35" s="105"/>
      <c r="S35" s="17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15</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SUM(V25,V32,V33,V34,V36)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Z124"/>
  <sheetViews>
    <sheetView view="pageBreakPreview" zoomScaleSheetLayoutView="100" workbookViewId="0" topLeftCell="A118">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0</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130</v>
      </c>
      <c r="L13" s="234"/>
      <c r="M13" s="234"/>
      <c r="N13" s="235">
        <f>Q25</f>
        <v>0</v>
      </c>
      <c r="O13" s="235"/>
      <c r="P13" s="235"/>
      <c r="Q13" s="236">
        <f>V25/T25*100</f>
        <v>0</v>
      </c>
      <c r="R13" s="237"/>
      <c r="S13" s="37">
        <v>3900000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20</v>
      </c>
      <c r="L14" s="195"/>
      <c r="M14" s="195"/>
      <c r="N14" s="196">
        <f>Q32</f>
        <v>0</v>
      </c>
      <c r="O14" s="196"/>
      <c r="P14" s="196"/>
      <c r="Q14" s="78">
        <f>V32/T32*100</f>
        <v>0</v>
      </c>
      <c r="R14" s="79"/>
      <c r="S14" s="34">
        <v>2160000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1450</v>
      </c>
      <c r="L15" s="197"/>
      <c r="M15" s="197"/>
      <c r="N15" s="198">
        <f>Q33</f>
        <v>0</v>
      </c>
      <c r="O15" s="198"/>
      <c r="P15" s="198"/>
      <c r="Q15" s="78">
        <f>V33/T33*100</f>
        <v>0</v>
      </c>
      <c r="R15" s="79"/>
      <c r="S15" s="75">
        <v>7714000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66">
        <v>498000</v>
      </c>
      <c r="T16" s="67"/>
      <c r="U16" s="68"/>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69"/>
      <c r="T17" s="70"/>
      <c r="U17" s="71"/>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72"/>
      <c r="T18" s="73"/>
      <c r="U18" s="74"/>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14272000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130</v>
      </c>
      <c r="I25" s="95"/>
      <c r="J25" s="95"/>
      <c r="K25" s="98">
        <f>K31</f>
        <v>0</v>
      </c>
      <c r="L25" s="98"/>
      <c r="M25" s="99"/>
      <c r="N25" s="98">
        <f aca="true" t="shared" si="1" ref="N25">N31</f>
        <v>0</v>
      </c>
      <c r="O25" s="98"/>
      <c r="P25" s="99"/>
      <c r="Q25" s="98">
        <f aca="true" t="shared" si="2" ref="Q25">Q31</f>
        <v>0</v>
      </c>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3" ref="H26:H31">$K$13</f>
        <v>130</v>
      </c>
      <c r="I26" s="86"/>
      <c r="J26" s="86"/>
      <c r="K26" s="189"/>
      <c r="L26" s="189"/>
      <c r="M26" s="189"/>
      <c r="N26" s="189"/>
      <c r="O26" s="189"/>
      <c r="P26" s="189"/>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3"/>
        <v>130</v>
      </c>
      <c r="I27" s="86"/>
      <c r="J27" s="86"/>
      <c r="K27" s="87"/>
      <c r="L27" s="87"/>
      <c r="M27" s="87"/>
      <c r="N27" s="87"/>
      <c r="O27" s="87"/>
      <c r="P27" s="87"/>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3"/>
        <v>130</v>
      </c>
      <c r="I28" s="86"/>
      <c r="J28" s="86"/>
      <c r="K28" s="104"/>
      <c r="L28" s="105"/>
      <c r="M28" s="106"/>
      <c r="N28" s="104"/>
      <c r="O28" s="105"/>
      <c r="P28" s="106"/>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3"/>
        <v>130</v>
      </c>
      <c r="I29" s="86"/>
      <c r="J29" s="86"/>
      <c r="K29" s="97"/>
      <c r="L29" s="97"/>
      <c r="M29" s="97"/>
      <c r="N29" s="97"/>
      <c r="O29" s="97"/>
      <c r="P29" s="97"/>
      <c r="Q29" s="97"/>
      <c r="R29" s="97"/>
      <c r="S29" s="104"/>
      <c r="T29" s="80">
        <v>5</v>
      </c>
      <c r="U29" s="80"/>
      <c r="V29" s="81">
        <f aca="true" t="shared" si="4" ref="V29:V36">(T29*((K29*0)+(N29*50)+(Q29*100)))/(H29*100)</f>
        <v>0</v>
      </c>
      <c r="W29" s="82"/>
      <c r="X29" s="210"/>
      <c r="Y29" s="211"/>
      <c r="Z29" s="212"/>
    </row>
    <row r="30" spans="1:26" s="11" customFormat="1" ht="48" customHeight="1">
      <c r="A30" s="20">
        <v>1.5</v>
      </c>
      <c r="B30" s="83" t="s">
        <v>102</v>
      </c>
      <c r="C30" s="84"/>
      <c r="D30" s="84"/>
      <c r="E30" s="84"/>
      <c r="F30" s="84"/>
      <c r="G30" s="85"/>
      <c r="H30" s="86">
        <f t="shared" si="3"/>
        <v>130</v>
      </c>
      <c r="I30" s="86"/>
      <c r="J30" s="86"/>
      <c r="K30" s="104"/>
      <c r="L30" s="105"/>
      <c r="M30" s="106"/>
      <c r="N30" s="104"/>
      <c r="O30" s="105"/>
      <c r="P30" s="106"/>
      <c r="Q30" s="104"/>
      <c r="R30" s="105"/>
      <c r="S30" s="175"/>
      <c r="T30" s="193">
        <v>5</v>
      </c>
      <c r="U30" s="194"/>
      <c r="V30" s="81">
        <f aca="true" t="shared" si="5" ref="V30:V34">(T30*((K30*0)+(N30*50)+(Q30*100)))/(H30*100)</f>
        <v>0</v>
      </c>
      <c r="W30" s="82"/>
      <c r="X30" s="210"/>
      <c r="Y30" s="211"/>
      <c r="Z30" s="212"/>
    </row>
    <row r="31" spans="1:26" ht="48" customHeight="1">
      <c r="A31" s="19">
        <v>1.6</v>
      </c>
      <c r="B31" s="83" t="s">
        <v>103</v>
      </c>
      <c r="C31" s="84"/>
      <c r="D31" s="84"/>
      <c r="E31" s="84"/>
      <c r="F31" s="84"/>
      <c r="G31" s="85"/>
      <c r="H31" s="86">
        <f t="shared" si="3"/>
        <v>130</v>
      </c>
      <c r="I31" s="86"/>
      <c r="J31" s="86"/>
      <c r="K31" s="172"/>
      <c r="L31" s="173"/>
      <c r="M31" s="174"/>
      <c r="N31" s="172"/>
      <c r="O31" s="173"/>
      <c r="P31" s="174"/>
      <c r="Q31" s="172"/>
      <c r="R31" s="173"/>
      <c r="S31" s="176"/>
      <c r="T31" s="191">
        <v>5</v>
      </c>
      <c r="U31" s="192"/>
      <c r="V31" s="181">
        <f t="shared" si="5"/>
        <v>0</v>
      </c>
      <c r="W31" s="182"/>
      <c r="X31" s="210"/>
      <c r="Y31" s="211"/>
      <c r="Z31" s="212"/>
    </row>
    <row r="32" spans="1:26" s="23" customFormat="1" ht="48" customHeight="1">
      <c r="A32" s="22">
        <v>2</v>
      </c>
      <c r="B32" s="31" t="s">
        <v>93</v>
      </c>
      <c r="C32" s="32"/>
      <c r="D32" s="32"/>
      <c r="E32" s="32"/>
      <c r="F32" s="32"/>
      <c r="G32" s="33"/>
      <c r="H32" s="183">
        <f>$K$14</f>
        <v>20</v>
      </c>
      <c r="I32" s="184"/>
      <c r="J32" s="185"/>
      <c r="K32" s="104"/>
      <c r="L32" s="105"/>
      <c r="M32" s="106"/>
      <c r="N32" s="104"/>
      <c r="O32" s="105"/>
      <c r="P32" s="106"/>
      <c r="Q32" s="104"/>
      <c r="R32" s="105"/>
      <c r="S32" s="175"/>
      <c r="T32" s="177">
        <v>25</v>
      </c>
      <c r="U32" s="178"/>
      <c r="V32" s="81">
        <f t="shared" si="5"/>
        <v>0</v>
      </c>
      <c r="W32" s="82"/>
      <c r="X32" s="210"/>
      <c r="Y32" s="211"/>
      <c r="Z32" s="212"/>
    </row>
    <row r="33" spans="1:26" ht="24" customHeight="1">
      <c r="A33" s="16">
        <v>3</v>
      </c>
      <c r="B33" s="31" t="s">
        <v>94</v>
      </c>
      <c r="C33" s="32"/>
      <c r="D33" s="32"/>
      <c r="E33" s="32"/>
      <c r="F33" s="32"/>
      <c r="G33" s="33"/>
      <c r="H33" s="186">
        <f>$K$15</f>
        <v>1450</v>
      </c>
      <c r="I33" s="187"/>
      <c r="J33" s="188"/>
      <c r="K33" s="172"/>
      <c r="L33" s="173"/>
      <c r="M33" s="174"/>
      <c r="N33" s="172"/>
      <c r="O33" s="173"/>
      <c r="P33" s="174"/>
      <c r="Q33" s="172"/>
      <c r="R33" s="173"/>
      <c r="S33" s="176"/>
      <c r="T33" s="179">
        <v>20</v>
      </c>
      <c r="U33" s="180"/>
      <c r="V33" s="181">
        <f t="shared" si="5"/>
        <v>0</v>
      </c>
      <c r="W33" s="182"/>
      <c r="X33" s="210"/>
      <c r="Y33" s="211"/>
      <c r="Z33" s="212"/>
    </row>
    <row r="34" spans="1:26" s="23" customFormat="1" ht="48" customHeight="1">
      <c r="A34" s="22">
        <v>4</v>
      </c>
      <c r="B34" s="31" t="s">
        <v>95</v>
      </c>
      <c r="C34" s="32"/>
      <c r="D34" s="32"/>
      <c r="E34" s="32"/>
      <c r="F34" s="32"/>
      <c r="G34" s="33"/>
      <c r="H34" s="183">
        <f>$K$16</f>
        <v>6</v>
      </c>
      <c r="I34" s="184"/>
      <c r="J34" s="185"/>
      <c r="K34" s="104"/>
      <c r="L34" s="105"/>
      <c r="M34" s="106"/>
      <c r="N34" s="104"/>
      <c r="O34" s="105"/>
      <c r="P34" s="106"/>
      <c r="Q34" s="104"/>
      <c r="R34" s="105"/>
      <c r="S34" s="175"/>
      <c r="T34" s="177">
        <v>10</v>
      </c>
      <c r="U34" s="178"/>
      <c r="V34" s="81">
        <f t="shared" si="5"/>
        <v>0</v>
      </c>
      <c r="W34" s="82"/>
      <c r="X34" s="210"/>
      <c r="Y34" s="211"/>
      <c r="Z34" s="212"/>
    </row>
    <row r="35" spans="1:26" s="23" customFormat="1" ht="48" customHeight="1">
      <c r="A35" s="22">
        <v>5</v>
      </c>
      <c r="B35" s="31" t="s">
        <v>96</v>
      </c>
      <c r="C35" s="32"/>
      <c r="D35" s="32"/>
      <c r="E35" s="32"/>
      <c r="F35" s="32"/>
      <c r="G35" s="33"/>
      <c r="H35" s="183">
        <f>$K$17</f>
        <v>1</v>
      </c>
      <c r="I35" s="184"/>
      <c r="J35" s="185"/>
      <c r="K35" s="104"/>
      <c r="L35" s="105"/>
      <c r="M35" s="106"/>
      <c r="N35" s="104"/>
      <c r="O35" s="105"/>
      <c r="P35" s="106"/>
      <c r="Q35" s="104"/>
      <c r="R35" s="105"/>
      <c r="S35" s="175"/>
      <c r="T35" s="177">
        <v>10</v>
      </c>
      <c r="U35" s="178"/>
      <c r="V35" s="81">
        <f aca="true" t="shared" si="6" ref="V35">(T35*((K35*0)+(N35*50)+(Q35*100)))/(H35*100)</f>
        <v>0</v>
      </c>
      <c r="W35" s="82"/>
      <c r="X35" s="210"/>
      <c r="Y35" s="211"/>
      <c r="Z35" s="212"/>
    </row>
    <row r="36" spans="1:26" s="23" customFormat="1" ht="48" customHeight="1">
      <c r="A36" s="22">
        <v>6</v>
      </c>
      <c r="B36" s="169" t="s">
        <v>97</v>
      </c>
      <c r="C36" s="169"/>
      <c r="D36" s="169"/>
      <c r="E36" s="169"/>
      <c r="F36" s="169"/>
      <c r="G36" s="169"/>
      <c r="H36" s="170">
        <f>$K$18</f>
        <v>6</v>
      </c>
      <c r="I36" s="170"/>
      <c r="J36" s="170"/>
      <c r="K36" s="97"/>
      <c r="L36" s="97"/>
      <c r="M36" s="97"/>
      <c r="N36" s="97"/>
      <c r="O36" s="97"/>
      <c r="P36" s="97"/>
      <c r="Q36" s="97"/>
      <c r="R36" s="97"/>
      <c r="S36" s="104"/>
      <c r="T36" s="171">
        <v>10</v>
      </c>
      <c r="U36" s="171"/>
      <c r="V36" s="81">
        <f t="shared" si="4"/>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144"/>
      <c r="N46" s="145"/>
      <c r="O46" s="145"/>
      <c r="P46" s="145"/>
      <c r="Q46" s="145"/>
      <c r="R46" s="145"/>
      <c r="S46" s="145"/>
      <c r="T46" s="145"/>
      <c r="U46" s="145"/>
      <c r="V46" s="145"/>
      <c r="W46" s="145"/>
      <c r="X46" s="146"/>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7">
    <mergeCell ref="B18:J18"/>
    <mergeCell ref="K18:M18"/>
    <mergeCell ref="A1:Z1"/>
    <mergeCell ref="J2:Q2"/>
    <mergeCell ref="A3:Z3"/>
    <mergeCell ref="A4:Z4"/>
    <mergeCell ref="M7:P7"/>
    <mergeCell ref="A10:A11"/>
    <mergeCell ref="A12:Z12"/>
    <mergeCell ref="B13:J13"/>
    <mergeCell ref="K13:M13"/>
    <mergeCell ref="N13:P13"/>
    <mergeCell ref="Q13:R13"/>
    <mergeCell ref="H8:J8"/>
    <mergeCell ref="B10:J11"/>
    <mergeCell ref="K10:R10"/>
    <mergeCell ref="S10:Z10"/>
    <mergeCell ref="K11:M11"/>
    <mergeCell ref="N11:P11"/>
    <mergeCell ref="Q11:R11"/>
    <mergeCell ref="S11:U11"/>
    <mergeCell ref="V11:X11"/>
    <mergeCell ref="Y11:Z11"/>
    <mergeCell ref="N18:P18"/>
    <mergeCell ref="B17:J17"/>
    <mergeCell ref="K17:M17"/>
    <mergeCell ref="N17:P17"/>
    <mergeCell ref="X25:Z36"/>
    <mergeCell ref="Q18:R18"/>
    <mergeCell ref="A19:P19"/>
    <mergeCell ref="Q19:R19"/>
    <mergeCell ref="S19:U19"/>
    <mergeCell ref="V19:X19"/>
    <mergeCell ref="Y19:Z19"/>
    <mergeCell ref="A20:Z20"/>
    <mergeCell ref="B23:G23"/>
    <mergeCell ref="X23:Z23"/>
    <mergeCell ref="B35:G35"/>
    <mergeCell ref="H35:J35"/>
    <mergeCell ref="K35:M35"/>
    <mergeCell ref="N35:P35"/>
    <mergeCell ref="Q35:S35"/>
    <mergeCell ref="T35:U35"/>
    <mergeCell ref="K34:M34"/>
    <mergeCell ref="K33:M33"/>
    <mergeCell ref="V34:W34"/>
    <mergeCell ref="V33:W33"/>
    <mergeCell ref="V32:W32"/>
    <mergeCell ref="B14:J14"/>
    <mergeCell ref="K14:M14"/>
    <mergeCell ref="N14:P14"/>
    <mergeCell ref="Q14:R14"/>
    <mergeCell ref="B15:J15"/>
    <mergeCell ref="K15:M15"/>
    <mergeCell ref="N15:P15"/>
    <mergeCell ref="Q15:R15"/>
    <mergeCell ref="B16:J16"/>
    <mergeCell ref="K16:M16"/>
    <mergeCell ref="N16:P16"/>
    <mergeCell ref="Q16:R16"/>
    <mergeCell ref="V31:W31"/>
    <mergeCell ref="H23:J23"/>
    <mergeCell ref="K23:M23"/>
    <mergeCell ref="N23:P23"/>
    <mergeCell ref="Q23:S23"/>
    <mergeCell ref="T23:U23"/>
    <mergeCell ref="V23:W23"/>
    <mergeCell ref="H34:J34"/>
    <mergeCell ref="H33:J33"/>
    <mergeCell ref="H26:J26"/>
    <mergeCell ref="K26:M26"/>
    <mergeCell ref="N26:P26"/>
    <mergeCell ref="Q26:S26"/>
    <mergeCell ref="T26:U26"/>
    <mergeCell ref="V26:W26"/>
    <mergeCell ref="V28:W28"/>
    <mergeCell ref="V30:W30"/>
    <mergeCell ref="Q31:S31"/>
    <mergeCell ref="Q30:S30"/>
    <mergeCell ref="T31:U31"/>
    <mergeCell ref="T30:U30"/>
    <mergeCell ref="H32:J32"/>
    <mergeCell ref="H31:J31"/>
    <mergeCell ref="H30:J30"/>
    <mergeCell ref="B36:G36"/>
    <mergeCell ref="H36:J36"/>
    <mergeCell ref="K36:M36"/>
    <mergeCell ref="N36:P36"/>
    <mergeCell ref="Q36:S36"/>
    <mergeCell ref="T36:U36"/>
    <mergeCell ref="V36:W36"/>
    <mergeCell ref="N29:P29"/>
    <mergeCell ref="Q29:S29"/>
    <mergeCell ref="N32:P32"/>
    <mergeCell ref="N31:P31"/>
    <mergeCell ref="N30:P30"/>
    <mergeCell ref="Q34:S34"/>
    <mergeCell ref="V35:W35"/>
    <mergeCell ref="Q33:S33"/>
    <mergeCell ref="Q32:S32"/>
    <mergeCell ref="T34:U34"/>
    <mergeCell ref="T33:U33"/>
    <mergeCell ref="T32:U32"/>
    <mergeCell ref="K32:M32"/>
    <mergeCell ref="K31:M31"/>
    <mergeCell ref="K30:M30"/>
    <mergeCell ref="N34:P34"/>
    <mergeCell ref="N33:P33"/>
    <mergeCell ref="M40:X40"/>
    <mergeCell ref="Y40:Z40"/>
    <mergeCell ref="A41:Z41"/>
    <mergeCell ref="B42:L42"/>
    <mergeCell ref="M42:X42"/>
    <mergeCell ref="Y42:Z42"/>
    <mergeCell ref="X37:Z37"/>
    <mergeCell ref="A38:Z38"/>
    <mergeCell ref="B40:L40"/>
    <mergeCell ref="A37:S37"/>
    <mergeCell ref="T37:U37"/>
    <mergeCell ref="V37:W37"/>
    <mergeCell ref="B45:L45"/>
    <mergeCell ref="M45:X45"/>
    <mergeCell ref="Y45:Z45"/>
    <mergeCell ref="B46:L46"/>
    <mergeCell ref="Y46:Z46"/>
    <mergeCell ref="M46:X46"/>
    <mergeCell ref="M43:X43"/>
    <mergeCell ref="Y43:Z43"/>
    <mergeCell ref="B44:L44"/>
    <mergeCell ref="M44:X44"/>
    <mergeCell ref="Y44:Z44"/>
    <mergeCell ref="B43:L43"/>
    <mergeCell ref="B50:L50"/>
    <mergeCell ref="M50:X50"/>
    <mergeCell ref="Y50:Z50"/>
    <mergeCell ref="B51:L51"/>
    <mergeCell ref="M51:X51"/>
    <mergeCell ref="Y51:Z51"/>
    <mergeCell ref="A47:Z47"/>
    <mergeCell ref="B48:L48"/>
    <mergeCell ref="M48:X48"/>
    <mergeCell ref="Y48:Z48"/>
    <mergeCell ref="B49:L49"/>
    <mergeCell ref="M49:X49"/>
    <mergeCell ref="Y49:Z49"/>
    <mergeCell ref="B55:L55"/>
    <mergeCell ref="M55:X55"/>
    <mergeCell ref="Y55:Z55"/>
    <mergeCell ref="B56:L56"/>
    <mergeCell ref="M56:X56"/>
    <mergeCell ref="Y56:Z56"/>
    <mergeCell ref="B52:L52"/>
    <mergeCell ref="M52:X52"/>
    <mergeCell ref="Y52:Z52"/>
    <mergeCell ref="A53:Z53"/>
    <mergeCell ref="B54:L54"/>
    <mergeCell ref="M54:X54"/>
    <mergeCell ref="Y54:Z54"/>
    <mergeCell ref="B62:G62"/>
    <mergeCell ref="H62:P62"/>
    <mergeCell ref="Q62:X62"/>
    <mergeCell ref="Y62:Z62"/>
    <mergeCell ref="B63:G63"/>
    <mergeCell ref="H63:P63"/>
    <mergeCell ref="Q63:X63"/>
    <mergeCell ref="Y63:Z63"/>
    <mergeCell ref="B57:L57"/>
    <mergeCell ref="M57:X57"/>
    <mergeCell ref="Y57:Z57"/>
    <mergeCell ref="B58:L58"/>
    <mergeCell ref="M58:X58"/>
    <mergeCell ref="Y58:Z58"/>
    <mergeCell ref="B66:G66"/>
    <mergeCell ref="H66:P66"/>
    <mergeCell ref="Q66:X66"/>
    <mergeCell ref="Y66:Z66"/>
    <mergeCell ref="Y67:Z67"/>
    <mergeCell ref="B64:G64"/>
    <mergeCell ref="H64:P64"/>
    <mergeCell ref="Q64:X64"/>
    <mergeCell ref="Y64:Z64"/>
    <mergeCell ref="B65:G65"/>
    <mergeCell ref="H65:P65"/>
    <mergeCell ref="Q65:X65"/>
    <mergeCell ref="Y65:Z65"/>
    <mergeCell ref="B67:G67"/>
    <mergeCell ref="H67:P67"/>
    <mergeCell ref="Q67:X67"/>
    <mergeCell ref="S80:Y89"/>
    <mergeCell ref="B90:H91"/>
    <mergeCell ref="J90:Q91"/>
    <mergeCell ref="S90:Y91"/>
    <mergeCell ref="B68:G68"/>
    <mergeCell ref="H68:P68"/>
    <mergeCell ref="Q68:X68"/>
    <mergeCell ref="Y68:Z68"/>
    <mergeCell ref="B72:Y76"/>
    <mergeCell ref="B33:G33"/>
    <mergeCell ref="F123:J123"/>
    <mergeCell ref="R123:W123"/>
    <mergeCell ref="F124:J124"/>
    <mergeCell ref="F120:J120"/>
    <mergeCell ref="R120:W120"/>
    <mergeCell ref="F121:J121"/>
    <mergeCell ref="R121:W121"/>
    <mergeCell ref="F122:J122"/>
    <mergeCell ref="Q122:X122"/>
    <mergeCell ref="B106:H115"/>
    <mergeCell ref="J106:Q115"/>
    <mergeCell ref="S106:Y115"/>
    <mergeCell ref="B116:H117"/>
    <mergeCell ref="J116:Q117"/>
    <mergeCell ref="S116:Y117"/>
    <mergeCell ref="B93:H102"/>
    <mergeCell ref="J93:Q102"/>
    <mergeCell ref="S93:Y102"/>
    <mergeCell ref="B103:H104"/>
    <mergeCell ref="J103:Q104"/>
    <mergeCell ref="S103:Y104"/>
    <mergeCell ref="B80:H89"/>
    <mergeCell ref="J80:Q89"/>
    <mergeCell ref="A24:Z24"/>
    <mergeCell ref="B25:G25"/>
    <mergeCell ref="H25:J25"/>
    <mergeCell ref="T29:U29"/>
    <mergeCell ref="V29:W29"/>
    <mergeCell ref="B29:G29"/>
    <mergeCell ref="H29:J29"/>
    <mergeCell ref="K29:M29"/>
    <mergeCell ref="K25:M25"/>
    <mergeCell ref="N25:P25"/>
    <mergeCell ref="Q25:S25"/>
    <mergeCell ref="T25:U25"/>
    <mergeCell ref="V25:W25"/>
    <mergeCell ref="B26:G26"/>
    <mergeCell ref="B27:G27"/>
    <mergeCell ref="Q27:S27"/>
    <mergeCell ref="B28:G28"/>
    <mergeCell ref="H28:J28"/>
    <mergeCell ref="K28:M28"/>
    <mergeCell ref="N28:P28"/>
    <mergeCell ref="Q28:S28"/>
    <mergeCell ref="T28:U28"/>
    <mergeCell ref="B34:G34"/>
    <mergeCell ref="S14:U14"/>
    <mergeCell ref="S13:U13"/>
    <mergeCell ref="V13:X13"/>
    <mergeCell ref="V14:X14"/>
    <mergeCell ref="V15:X15"/>
    <mergeCell ref="Y13:Z13"/>
    <mergeCell ref="Y14:Z14"/>
    <mergeCell ref="Y15:Z15"/>
    <mergeCell ref="V17:X18"/>
    <mergeCell ref="V16:X16"/>
    <mergeCell ref="Y16:Z16"/>
    <mergeCell ref="Y17:Z18"/>
    <mergeCell ref="S16:U18"/>
    <mergeCell ref="S15:U15"/>
    <mergeCell ref="Q17:R17"/>
    <mergeCell ref="T27:U27"/>
    <mergeCell ref="V27:W27"/>
    <mergeCell ref="B32:G32"/>
    <mergeCell ref="B31:G31"/>
    <mergeCell ref="B30:G30"/>
    <mergeCell ref="H27:J27"/>
    <mergeCell ref="K27:M27"/>
    <mergeCell ref="N27:P27"/>
  </mergeCells>
  <dataValidations count="8">
    <dataValidation type="decimal" operator="greaterThanOrEqual" allowBlank="1" showInputMessage="1" showErrorMessage="1" error="กรุณากรอกข้อมูลเป็นตัวเลข" sqref="K26:S26">
      <formula1>0</formula1>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allowBlank="1" showInputMessage="1" showErrorMessage="1" error="กรุณากรอกข้อมูลเป็นตัวเลข" sqref="V13">
      <formula1>0</formula1>
      <formula2>S13</formula2>
    </dataValidation>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list" allowBlank="1" showInputMessage="1" showErrorMessage="1" error="กรุณาเลือกข้อมูลตามที่กำหนดให้" sqref="B54:L58">
      <formula1>LIST!$E$2:$E$9</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63:B68 C63:G66 C68:G68">
      <formula1>LIST!$G$2:$G$10</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scale="54" r:id="rId1"/>
  <rowBreaks count="6" manualBreakCount="6">
    <brk id="19" max="16383" man="1"/>
    <brk id="37" max="16383" man="1"/>
    <brk id="58" max="16383" man="1"/>
    <brk id="59" max="16383" man="1"/>
    <brk id="77" max="16383" man="1"/>
    <brk id="10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pageSetUpPr fitToPage="1"/>
  </sheetPr>
  <dimension ref="A1:Z124"/>
  <sheetViews>
    <sheetView tabSelected="1" zoomScale="70" zoomScaleNormal="70" zoomScaleSheetLayoutView="80" workbookViewId="0" topLeftCell="A1">
      <selection activeCell="A1" sqref="A1:Z4"/>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346" t="s">
        <v>31</v>
      </c>
      <c r="B1" s="346"/>
      <c r="C1" s="346"/>
      <c r="D1" s="346"/>
      <c r="E1" s="346"/>
      <c r="F1" s="346"/>
      <c r="G1" s="346"/>
      <c r="H1" s="346"/>
      <c r="I1" s="346"/>
      <c r="J1" s="346"/>
      <c r="K1" s="346"/>
      <c r="L1" s="346"/>
      <c r="M1" s="346"/>
      <c r="N1" s="346"/>
      <c r="O1" s="346"/>
      <c r="P1" s="346"/>
      <c r="Q1" s="346"/>
      <c r="R1" s="346"/>
      <c r="S1" s="346"/>
      <c r="T1" s="346"/>
      <c r="U1" s="346"/>
      <c r="V1" s="346"/>
      <c r="W1" s="346"/>
      <c r="X1" s="346"/>
      <c r="Y1" s="346"/>
      <c r="Z1" s="346"/>
    </row>
    <row r="2" spans="1:26" ht="21" customHeight="1">
      <c r="A2" s="347"/>
      <c r="B2" s="347"/>
      <c r="C2" s="347"/>
      <c r="D2" s="347"/>
      <c r="E2" s="347"/>
      <c r="F2" s="347"/>
      <c r="G2" s="347"/>
      <c r="H2" s="347"/>
      <c r="I2" s="347"/>
      <c r="J2" s="346" t="s">
        <v>108</v>
      </c>
      <c r="K2" s="346"/>
      <c r="L2" s="346"/>
      <c r="M2" s="346"/>
      <c r="N2" s="346"/>
      <c r="O2" s="346"/>
      <c r="P2" s="346"/>
      <c r="Q2" s="346"/>
      <c r="R2" s="347"/>
      <c r="S2" s="347"/>
      <c r="T2" s="347"/>
      <c r="U2" s="347"/>
      <c r="V2" s="347"/>
      <c r="W2" s="347"/>
      <c r="X2" s="347"/>
      <c r="Y2" s="347"/>
      <c r="Z2" s="347"/>
    </row>
    <row r="3" spans="1:26" ht="21" customHeight="1">
      <c r="A3" s="346" t="s">
        <v>106</v>
      </c>
      <c r="B3" s="346"/>
      <c r="C3" s="346"/>
      <c r="D3" s="346"/>
      <c r="E3" s="346"/>
      <c r="F3" s="346"/>
      <c r="G3" s="346"/>
      <c r="H3" s="346"/>
      <c r="I3" s="346"/>
      <c r="J3" s="346"/>
      <c r="K3" s="346"/>
      <c r="L3" s="346"/>
      <c r="M3" s="346"/>
      <c r="N3" s="346"/>
      <c r="O3" s="346"/>
      <c r="P3" s="346"/>
      <c r="Q3" s="346"/>
      <c r="R3" s="346"/>
      <c r="S3" s="346"/>
      <c r="T3" s="346"/>
      <c r="U3" s="346"/>
      <c r="V3" s="346"/>
      <c r="W3" s="346"/>
      <c r="X3" s="346"/>
      <c r="Y3" s="346"/>
      <c r="Z3" s="346"/>
    </row>
    <row r="4" spans="1:26" ht="21" customHeight="1">
      <c r="A4" s="346" t="s">
        <v>91</v>
      </c>
      <c r="B4" s="346"/>
      <c r="C4" s="346"/>
      <c r="D4" s="346"/>
      <c r="E4" s="346"/>
      <c r="F4" s="346"/>
      <c r="G4" s="346"/>
      <c r="H4" s="346"/>
      <c r="I4" s="346"/>
      <c r="J4" s="346"/>
      <c r="K4" s="346"/>
      <c r="L4" s="346"/>
      <c r="M4" s="346"/>
      <c r="N4" s="346"/>
      <c r="O4" s="346"/>
      <c r="P4" s="346"/>
      <c r="Q4" s="346"/>
      <c r="R4" s="346"/>
      <c r="S4" s="346"/>
      <c r="T4" s="346"/>
      <c r="U4" s="346"/>
      <c r="V4" s="346"/>
      <c r="W4" s="346"/>
      <c r="X4" s="346"/>
      <c r="Y4" s="346"/>
      <c r="Z4" s="346"/>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334" t="s">
        <v>92</v>
      </c>
      <c r="C13" s="334"/>
      <c r="D13" s="334"/>
      <c r="E13" s="334"/>
      <c r="F13" s="334"/>
      <c r="G13" s="334"/>
      <c r="H13" s="334"/>
      <c r="I13" s="334"/>
      <c r="J13" s="334"/>
      <c r="K13" s="234">
        <v>15</v>
      </c>
      <c r="L13" s="234"/>
      <c r="M13" s="234"/>
      <c r="N13" s="235">
        <f>Q30</f>
        <v>0</v>
      </c>
      <c r="O13" s="235"/>
      <c r="P13" s="235"/>
      <c r="Q13" s="236">
        <f>V25/T25*100</f>
        <v>0</v>
      </c>
      <c r="R13" s="237"/>
      <c r="S13" s="282">
        <v>450000</v>
      </c>
      <c r="T13" s="283"/>
      <c r="U13" s="284"/>
      <c r="V13" s="285"/>
      <c r="W13" s="286"/>
      <c r="X13" s="287"/>
      <c r="Y13" s="335">
        <f>V13/S13*100</f>
        <v>0</v>
      </c>
      <c r="Z13" s="336"/>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s">
        <v>105</v>
      </c>
      <c r="R14" s="79"/>
      <c r="S14" s="291" t="s">
        <v>105</v>
      </c>
      <c r="T14" s="292"/>
      <c r="U14" s="293"/>
      <c r="V14" s="294" t="s">
        <v>105</v>
      </c>
      <c r="W14" s="295"/>
      <c r="X14" s="296"/>
      <c r="Y14" s="303" t="s">
        <v>105</v>
      </c>
      <c r="Z14" s="304"/>
    </row>
    <row r="15" spans="1:26" ht="24" customHeight="1">
      <c r="A15" s="19">
        <v>3</v>
      </c>
      <c r="B15" s="96" t="s">
        <v>94</v>
      </c>
      <c r="C15" s="96"/>
      <c r="D15" s="96"/>
      <c r="E15" s="96"/>
      <c r="F15" s="96"/>
      <c r="G15" s="96"/>
      <c r="H15" s="96"/>
      <c r="I15" s="96"/>
      <c r="J15" s="96"/>
      <c r="K15" s="197">
        <v>150</v>
      </c>
      <c r="L15" s="197"/>
      <c r="M15" s="197"/>
      <c r="N15" s="198">
        <f>Q33</f>
        <v>0</v>
      </c>
      <c r="O15" s="198"/>
      <c r="P15" s="198"/>
      <c r="Q15" s="78">
        <f>V33/T33*100</f>
        <v>0</v>
      </c>
      <c r="R15" s="79"/>
      <c r="S15" s="297">
        <v>798000</v>
      </c>
      <c r="T15" s="298"/>
      <c r="U15" s="299"/>
      <c r="V15" s="259"/>
      <c r="W15" s="260"/>
      <c r="X15" s="261"/>
      <c r="Y15" s="303">
        <f>V15/S15*100</f>
        <v>0</v>
      </c>
      <c r="Z15" s="304"/>
    </row>
    <row r="16" spans="1:26" ht="24" customHeight="1">
      <c r="A16" s="19">
        <v>4</v>
      </c>
      <c r="B16" s="96" t="s">
        <v>95</v>
      </c>
      <c r="C16" s="96"/>
      <c r="D16" s="96"/>
      <c r="E16" s="96"/>
      <c r="F16" s="96"/>
      <c r="G16" s="96"/>
      <c r="H16" s="96"/>
      <c r="I16" s="96"/>
      <c r="J16" s="96"/>
      <c r="K16" s="197">
        <v>6</v>
      </c>
      <c r="L16" s="197"/>
      <c r="M16" s="197"/>
      <c r="N16" s="198">
        <f>Q34</f>
        <v>0</v>
      </c>
      <c r="O16" s="198"/>
      <c r="P16" s="198"/>
      <c r="Q16" s="78">
        <f aca="true" t="shared" si="0" ref="Q16:Q18">V34/T34*100</f>
        <v>0</v>
      </c>
      <c r="R16" s="79"/>
      <c r="S16" s="262">
        <v>20000</v>
      </c>
      <c r="T16" s="263"/>
      <c r="U16" s="264"/>
      <c r="V16" s="337"/>
      <c r="W16" s="338"/>
      <c r="X16" s="339"/>
      <c r="Y16" s="340">
        <f>V16/S16*100</f>
        <v>0</v>
      </c>
      <c r="Z16" s="341"/>
    </row>
    <row r="17" spans="1:26" ht="24" customHeight="1">
      <c r="A17" s="19">
        <v>5</v>
      </c>
      <c r="B17" s="83" t="s">
        <v>96</v>
      </c>
      <c r="C17" s="84"/>
      <c r="D17" s="84"/>
      <c r="E17" s="84"/>
      <c r="F17" s="84"/>
      <c r="G17" s="84"/>
      <c r="H17" s="84"/>
      <c r="I17" s="84"/>
      <c r="J17" s="85"/>
      <c r="K17" s="202" t="s">
        <v>105</v>
      </c>
      <c r="L17" s="203"/>
      <c r="M17" s="204"/>
      <c r="N17" s="205" t="s">
        <v>105</v>
      </c>
      <c r="O17" s="206"/>
      <c r="P17" s="207"/>
      <c r="Q17" s="78" t="s">
        <v>105</v>
      </c>
      <c r="R17" s="79"/>
      <c r="S17" s="265"/>
      <c r="T17" s="266"/>
      <c r="U17" s="267"/>
      <c r="V17" s="274"/>
      <c r="W17" s="275"/>
      <c r="X17" s="276"/>
      <c r="Y17" s="342"/>
      <c r="Z17" s="34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68"/>
      <c r="T18" s="269"/>
      <c r="U18" s="270"/>
      <c r="V18" s="277"/>
      <c r="W18" s="278"/>
      <c r="X18" s="279"/>
      <c r="Y18" s="344"/>
      <c r="Z18" s="34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88">
        <f>SUM(S13:U18)</f>
        <v>1268000</v>
      </c>
      <c r="T19" s="288"/>
      <c r="U19" s="288"/>
      <c r="V19" s="289">
        <f>SUM(V13:X18)</f>
        <v>0</v>
      </c>
      <c r="W19" s="289"/>
      <c r="X19" s="290"/>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15</v>
      </c>
      <c r="I25" s="95"/>
      <c r="J25" s="95"/>
      <c r="K25" s="330">
        <f>K30</f>
        <v>0</v>
      </c>
      <c r="L25" s="330"/>
      <c r="M25" s="331"/>
      <c r="N25" s="330">
        <f aca="true" t="shared" si="1" ref="N25">N30</f>
        <v>0</v>
      </c>
      <c r="O25" s="330"/>
      <c r="P25" s="331"/>
      <c r="Q25" s="330">
        <f aca="true" t="shared" si="2" ref="Q25">Q30</f>
        <v>0</v>
      </c>
      <c r="R25" s="330"/>
      <c r="S25" s="331"/>
      <c r="T25" s="100">
        <v>45</v>
      </c>
      <c r="U25" s="100"/>
      <c r="V25" s="332">
        <f>SUM(V26:W31)</f>
        <v>0</v>
      </c>
      <c r="W25" s="333"/>
      <c r="X25" s="208"/>
      <c r="Y25" s="164"/>
      <c r="Z25" s="209"/>
    </row>
    <row r="26" spans="1:26" ht="24" customHeight="1">
      <c r="A26" s="19">
        <v>1.1</v>
      </c>
      <c r="B26" s="96" t="s">
        <v>98</v>
      </c>
      <c r="C26" s="96"/>
      <c r="D26" s="96"/>
      <c r="E26" s="96"/>
      <c r="F26" s="96"/>
      <c r="G26" s="96"/>
      <c r="H26" s="86">
        <f aca="true" t="shared" si="3" ref="H26:H31">$K$13</f>
        <v>15</v>
      </c>
      <c r="I26" s="86"/>
      <c r="J26" s="86"/>
      <c r="K26" s="189"/>
      <c r="L26" s="189"/>
      <c r="M26" s="189"/>
      <c r="N26" s="189"/>
      <c r="O26" s="189"/>
      <c r="P26" s="189"/>
      <c r="Q26" s="189"/>
      <c r="R26" s="189"/>
      <c r="S26" s="189"/>
      <c r="T26" s="190">
        <v>7</v>
      </c>
      <c r="U26" s="190"/>
      <c r="V26" s="181">
        <f>(T26*((K26*0)+(N26*50)+(Q26*100)))/(H26*100)</f>
        <v>0</v>
      </c>
      <c r="W26" s="182"/>
      <c r="X26" s="210"/>
      <c r="Y26" s="211"/>
      <c r="Z26" s="212"/>
    </row>
    <row r="27" spans="1:26" s="11" customFormat="1" ht="72" customHeight="1">
      <c r="A27" s="20">
        <v>1.2</v>
      </c>
      <c r="B27" s="96" t="s">
        <v>99</v>
      </c>
      <c r="C27" s="96"/>
      <c r="D27" s="96"/>
      <c r="E27" s="96"/>
      <c r="F27" s="96"/>
      <c r="G27" s="96"/>
      <c r="H27" s="86">
        <f t="shared" si="3"/>
        <v>15</v>
      </c>
      <c r="I27" s="86"/>
      <c r="J27" s="86"/>
      <c r="K27" s="329"/>
      <c r="L27" s="329"/>
      <c r="M27" s="329"/>
      <c r="N27" s="329"/>
      <c r="O27" s="329"/>
      <c r="P27" s="329"/>
      <c r="Q27" s="329"/>
      <c r="R27" s="329"/>
      <c r="S27" s="329"/>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3"/>
        <v>15</v>
      </c>
      <c r="I28" s="86"/>
      <c r="J28" s="86"/>
      <c r="K28" s="189"/>
      <c r="L28" s="189"/>
      <c r="M28" s="189"/>
      <c r="N28" s="189"/>
      <c r="O28" s="189"/>
      <c r="P28" s="189"/>
      <c r="Q28" s="189"/>
      <c r="R28" s="189"/>
      <c r="S28" s="189"/>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3"/>
        <v>15</v>
      </c>
      <c r="I29" s="86"/>
      <c r="J29" s="86"/>
      <c r="K29" s="189"/>
      <c r="L29" s="189"/>
      <c r="M29" s="189"/>
      <c r="N29" s="189"/>
      <c r="O29" s="189"/>
      <c r="P29" s="189"/>
      <c r="Q29" s="189"/>
      <c r="R29" s="189"/>
      <c r="S29" s="189"/>
      <c r="T29" s="80">
        <v>8</v>
      </c>
      <c r="U29" s="80"/>
      <c r="V29" s="81">
        <f aca="true" t="shared" si="4" ref="V29:V36">(T29*((K29*0)+(N29*50)+(Q29*100)))/(H29*100)</f>
        <v>0</v>
      </c>
      <c r="W29" s="82"/>
      <c r="X29" s="210"/>
      <c r="Y29" s="211"/>
      <c r="Z29" s="212"/>
    </row>
    <row r="30" spans="1:26" s="11" customFormat="1" ht="48" customHeight="1">
      <c r="A30" s="20">
        <v>1.5</v>
      </c>
      <c r="B30" s="83" t="s">
        <v>102</v>
      </c>
      <c r="C30" s="84"/>
      <c r="D30" s="84"/>
      <c r="E30" s="84"/>
      <c r="F30" s="84"/>
      <c r="G30" s="85"/>
      <c r="H30" s="86">
        <f t="shared" si="3"/>
        <v>15</v>
      </c>
      <c r="I30" s="86"/>
      <c r="J30" s="86"/>
      <c r="K30" s="189"/>
      <c r="L30" s="189"/>
      <c r="M30" s="189"/>
      <c r="N30" s="189"/>
      <c r="O30" s="189"/>
      <c r="P30" s="189"/>
      <c r="Q30" s="189"/>
      <c r="R30" s="189"/>
      <c r="S30" s="189"/>
      <c r="T30" s="193">
        <v>8</v>
      </c>
      <c r="U30" s="194"/>
      <c r="V30" s="81">
        <f t="shared" si="4"/>
        <v>0</v>
      </c>
      <c r="W30" s="82"/>
      <c r="X30" s="210"/>
      <c r="Y30" s="211"/>
      <c r="Z30" s="212"/>
    </row>
    <row r="31" spans="1:26" ht="48" customHeight="1">
      <c r="A31" s="19">
        <v>1.6</v>
      </c>
      <c r="B31" s="83" t="s">
        <v>103</v>
      </c>
      <c r="C31" s="84"/>
      <c r="D31" s="84"/>
      <c r="E31" s="84"/>
      <c r="F31" s="84"/>
      <c r="G31" s="85"/>
      <c r="H31" s="86">
        <f t="shared" si="3"/>
        <v>15</v>
      </c>
      <c r="I31" s="86"/>
      <c r="J31" s="86"/>
      <c r="K31" s="189"/>
      <c r="L31" s="189"/>
      <c r="M31" s="189"/>
      <c r="N31" s="189"/>
      <c r="O31" s="189"/>
      <c r="P31" s="189"/>
      <c r="Q31" s="189"/>
      <c r="R31" s="189"/>
      <c r="S31" s="189"/>
      <c r="T31" s="191">
        <v>8</v>
      </c>
      <c r="U31" s="192"/>
      <c r="V31" s="181">
        <f t="shared" si="4"/>
        <v>0</v>
      </c>
      <c r="W31" s="182"/>
      <c r="X31" s="210"/>
      <c r="Y31" s="211"/>
      <c r="Z31" s="212"/>
    </row>
    <row r="32" spans="1:26" s="23" customFormat="1" ht="48" customHeight="1">
      <c r="A32" s="22">
        <v>2</v>
      </c>
      <c r="B32" s="31" t="s">
        <v>93</v>
      </c>
      <c r="C32" s="32"/>
      <c r="D32" s="32"/>
      <c r="E32" s="32"/>
      <c r="F32" s="32"/>
      <c r="G32" s="33"/>
      <c r="H32" s="183" t="str">
        <f>$K$14</f>
        <v>-</v>
      </c>
      <c r="I32" s="184"/>
      <c r="J32" s="185"/>
      <c r="K32" s="323" t="s">
        <v>105</v>
      </c>
      <c r="L32" s="324"/>
      <c r="M32" s="325"/>
      <c r="N32" s="323" t="s">
        <v>105</v>
      </c>
      <c r="O32" s="324"/>
      <c r="P32" s="325"/>
      <c r="Q32" s="323" t="s">
        <v>105</v>
      </c>
      <c r="R32" s="324"/>
      <c r="S32" s="325"/>
      <c r="T32" s="177" t="s">
        <v>105</v>
      </c>
      <c r="U32" s="178"/>
      <c r="V32" s="81" t="s">
        <v>105</v>
      </c>
      <c r="W32" s="82"/>
      <c r="X32" s="210"/>
      <c r="Y32" s="211"/>
      <c r="Z32" s="212"/>
    </row>
    <row r="33" spans="1:26" ht="24" customHeight="1">
      <c r="A33" s="16">
        <v>3</v>
      </c>
      <c r="B33" s="31" t="s">
        <v>94</v>
      </c>
      <c r="C33" s="32"/>
      <c r="D33" s="32"/>
      <c r="E33" s="32"/>
      <c r="F33" s="32"/>
      <c r="G33" s="33"/>
      <c r="H33" s="186">
        <f>$K$15</f>
        <v>150</v>
      </c>
      <c r="I33" s="187"/>
      <c r="J33" s="188"/>
      <c r="K33" s="189"/>
      <c r="L33" s="189"/>
      <c r="M33" s="189"/>
      <c r="N33" s="189"/>
      <c r="O33" s="189"/>
      <c r="P33" s="189"/>
      <c r="Q33" s="189"/>
      <c r="R33" s="189"/>
      <c r="S33" s="189"/>
      <c r="T33" s="179">
        <v>25</v>
      </c>
      <c r="U33" s="180"/>
      <c r="V33" s="181">
        <f t="shared" si="4"/>
        <v>0</v>
      </c>
      <c r="W33" s="182"/>
      <c r="X33" s="210"/>
      <c r="Y33" s="211"/>
      <c r="Z33" s="212"/>
    </row>
    <row r="34" spans="1:26" s="23" customFormat="1" ht="48" customHeight="1">
      <c r="A34" s="22">
        <v>4</v>
      </c>
      <c r="B34" s="31" t="s">
        <v>95</v>
      </c>
      <c r="C34" s="32"/>
      <c r="D34" s="32"/>
      <c r="E34" s="32"/>
      <c r="F34" s="32"/>
      <c r="G34" s="33"/>
      <c r="H34" s="183">
        <f>$K$16</f>
        <v>6</v>
      </c>
      <c r="I34" s="184"/>
      <c r="J34" s="185"/>
      <c r="K34" s="189"/>
      <c r="L34" s="189"/>
      <c r="M34" s="189"/>
      <c r="N34" s="189"/>
      <c r="O34" s="189"/>
      <c r="P34" s="189"/>
      <c r="Q34" s="189"/>
      <c r="R34" s="189"/>
      <c r="S34" s="189"/>
      <c r="T34" s="177">
        <v>15</v>
      </c>
      <c r="U34" s="178"/>
      <c r="V34" s="81">
        <f t="shared" si="4"/>
        <v>0</v>
      </c>
      <c r="W34" s="82"/>
      <c r="X34" s="210"/>
      <c r="Y34" s="211"/>
      <c r="Z34" s="212"/>
    </row>
    <row r="35" spans="1:26" s="23" customFormat="1" ht="48" customHeight="1">
      <c r="A35" s="22">
        <v>5</v>
      </c>
      <c r="B35" s="31" t="s">
        <v>96</v>
      </c>
      <c r="C35" s="32"/>
      <c r="D35" s="32"/>
      <c r="E35" s="32"/>
      <c r="F35" s="32"/>
      <c r="G35" s="33"/>
      <c r="H35" s="183" t="str">
        <f>$K$17</f>
        <v>-</v>
      </c>
      <c r="I35" s="184"/>
      <c r="J35" s="185"/>
      <c r="K35" s="323" t="s">
        <v>105</v>
      </c>
      <c r="L35" s="324"/>
      <c r="M35" s="325"/>
      <c r="N35" s="323" t="s">
        <v>105</v>
      </c>
      <c r="O35" s="324"/>
      <c r="P35" s="325"/>
      <c r="Q35" s="323" t="s">
        <v>105</v>
      </c>
      <c r="R35" s="324"/>
      <c r="S35" s="32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189"/>
      <c r="L36" s="189"/>
      <c r="M36" s="189"/>
      <c r="N36" s="189"/>
      <c r="O36" s="189"/>
      <c r="P36" s="189"/>
      <c r="Q36" s="189"/>
      <c r="R36" s="189"/>
      <c r="S36" s="189"/>
      <c r="T36" s="171">
        <v>15</v>
      </c>
      <c r="U36" s="171"/>
      <c r="V36" s="81">
        <f t="shared" si="4"/>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SUM(V25,V33,V34,V36)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83"/>
      <c r="N42" s="84"/>
      <c r="O42" s="84"/>
      <c r="P42" s="84"/>
      <c r="Q42" s="84"/>
      <c r="R42" s="84"/>
      <c r="S42" s="84"/>
      <c r="T42" s="84"/>
      <c r="U42" s="84"/>
      <c r="V42" s="84"/>
      <c r="W42" s="84"/>
      <c r="X42" s="85"/>
      <c r="Y42" s="135"/>
      <c r="Z42" s="135"/>
    </row>
    <row r="43" spans="1:26" ht="48" customHeight="1">
      <c r="A43" s="26" t="str">
        <f>IF(B43&lt;&gt;"","2.1.2","")</f>
        <v/>
      </c>
      <c r="B43" s="143"/>
      <c r="C43" s="143"/>
      <c r="D43" s="143"/>
      <c r="E43" s="143"/>
      <c r="F43" s="143"/>
      <c r="G43" s="143"/>
      <c r="H43" s="143"/>
      <c r="I43" s="143"/>
      <c r="J43" s="143"/>
      <c r="K43" s="143"/>
      <c r="L43" s="143"/>
      <c r="M43" s="83"/>
      <c r="N43" s="84"/>
      <c r="O43" s="84"/>
      <c r="P43" s="84"/>
      <c r="Q43" s="84"/>
      <c r="R43" s="84"/>
      <c r="S43" s="84"/>
      <c r="T43" s="84"/>
      <c r="U43" s="84"/>
      <c r="V43" s="84"/>
      <c r="W43" s="84"/>
      <c r="X43" s="85"/>
      <c r="Y43" s="135"/>
      <c r="Z43" s="135"/>
    </row>
    <row r="44" spans="1:26" ht="48" customHeight="1">
      <c r="A44" s="26" t="str">
        <f>IF(B44&lt;&gt;"","2.1.3","")</f>
        <v/>
      </c>
      <c r="B44" s="143"/>
      <c r="C44" s="143"/>
      <c r="D44" s="143"/>
      <c r="E44" s="143"/>
      <c r="F44" s="143"/>
      <c r="G44" s="143"/>
      <c r="H44" s="143"/>
      <c r="I44" s="143"/>
      <c r="J44" s="143"/>
      <c r="K44" s="143"/>
      <c r="L44" s="143"/>
      <c r="M44" s="83"/>
      <c r="N44" s="84"/>
      <c r="O44" s="84"/>
      <c r="P44" s="84"/>
      <c r="Q44" s="84"/>
      <c r="R44" s="84"/>
      <c r="S44" s="84"/>
      <c r="T44" s="84"/>
      <c r="U44" s="84"/>
      <c r="V44" s="84"/>
      <c r="W44" s="84"/>
      <c r="X44" s="85"/>
      <c r="Y44" s="135"/>
      <c r="Z44" s="135"/>
    </row>
    <row r="45" spans="1:26" ht="48" customHeight="1">
      <c r="A45" s="26" t="str">
        <f>IF(B45&lt;&gt;"","2.1.4","")</f>
        <v/>
      </c>
      <c r="B45" s="143"/>
      <c r="C45" s="143"/>
      <c r="D45" s="143"/>
      <c r="E45" s="143"/>
      <c r="F45" s="143"/>
      <c r="G45" s="143"/>
      <c r="H45" s="143"/>
      <c r="I45" s="143"/>
      <c r="J45" s="143"/>
      <c r="K45" s="143"/>
      <c r="L45" s="143"/>
      <c r="M45" s="83"/>
      <c r="N45" s="84"/>
      <c r="O45" s="84"/>
      <c r="P45" s="84"/>
      <c r="Q45" s="84"/>
      <c r="R45" s="84"/>
      <c r="S45" s="84"/>
      <c r="T45" s="84"/>
      <c r="U45" s="84"/>
      <c r="V45" s="84"/>
      <c r="W45" s="84"/>
      <c r="X45" s="85"/>
      <c r="Y45" s="135"/>
      <c r="Z45" s="135"/>
    </row>
    <row r="46" spans="1:26" ht="48" customHeight="1">
      <c r="A46" s="26" t="str">
        <f>IF(B46&lt;&gt;"","2.1.5","")</f>
        <v/>
      </c>
      <c r="B46" s="144"/>
      <c r="C46" s="145"/>
      <c r="D46" s="145"/>
      <c r="E46" s="145"/>
      <c r="F46" s="145"/>
      <c r="G46" s="145"/>
      <c r="H46" s="145"/>
      <c r="I46" s="145"/>
      <c r="J46" s="145"/>
      <c r="K46" s="145"/>
      <c r="L46" s="146"/>
      <c r="M46" s="326"/>
      <c r="N46" s="327"/>
      <c r="O46" s="327"/>
      <c r="P46" s="327"/>
      <c r="Q46" s="327"/>
      <c r="R46" s="327"/>
      <c r="S46" s="327"/>
      <c r="T46" s="327"/>
      <c r="U46" s="327"/>
      <c r="V46" s="327"/>
      <c r="W46" s="327"/>
      <c r="X46" s="328"/>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83"/>
      <c r="N48" s="84"/>
      <c r="O48" s="84"/>
      <c r="P48" s="84"/>
      <c r="Q48" s="84"/>
      <c r="R48" s="84"/>
      <c r="S48" s="84"/>
      <c r="T48" s="84"/>
      <c r="U48" s="84"/>
      <c r="V48" s="84"/>
      <c r="W48" s="84"/>
      <c r="X48" s="85"/>
      <c r="Y48" s="135"/>
      <c r="Z48" s="135"/>
    </row>
    <row r="49" spans="1:26" ht="48" customHeight="1">
      <c r="A49" s="26" t="str">
        <f>IF(B49&lt;&gt;"","2.2.2","")</f>
        <v/>
      </c>
      <c r="B49" s="143"/>
      <c r="C49" s="143"/>
      <c r="D49" s="143"/>
      <c r="E49" s="143"/>
      <c r="F49" s="143"/>
      <c r="G49" s="143"/>
      <c r="H49" s="143"/>
      <c r="I49" s="143"/>
      <c r="J49" s="143"/>
      <c r="K49" s="143"/>
      <c r="L49" s="143"/>
      <c r="M49" s="83"/>
      <c r="N49" s="84"/>
      <c r="O49" s="84"/>
      <c r="P49" s="84"/>
      <c r="Q49" s="84"/>
      <c r="R49" s="84"/>
      <c r="S49" s="84"/>
      <c r="T49" s="84"/>
      <c r="U49" s="84"/>
      <c r="V49" s="84"/>
      <c r="W49" s="84"/>
      <c r="X49" s="85"/>
      <c r="Y49" s="135"/>
      <c r="Z49" s="135"/>
    </row>
    <row r="50" spans="1:26" ht="48" customHeight="1">
      <c r="A50" s="26" t="str">
        <f>IF(B50&lt;&gt;"","2.2.3","")</f>
        <v/>
      </c>
      <c r="B50" s="143"/>
      <c r="C50" s="143"/>
      <c r="D50" s="143"/>
      <c r="E50" s="143"/>
      <c r="F50" s="143"/>
      <c r="G50" s="143"/>
      <c r="H50" s="143"/>
      <c r="I50" s="143"/>
      <c r="J50" s="143"/>
      <c r="K50" s="143"/>
      <c r="L50" s="143"/>
      <c r="M50" s="83"/>
      <c r="N50" s="84"/>
      <c r="O50" s="84"/>
      <c r="P50" s="84"/>
      <c r="Q50" s="84"/>
      <c r="R50" s="84"/>
      <c r="S50" s="84"/>
      <c r="T50" s="84"/>
      <c r="U50" s="84"/>
      <c r="V50" s="84"/>
      <c r="W50" s="84"/>
      <c r="X50" s="85"/>
      <c r="Y50" s="135"/>
      <c r="Z50" s="135"/>
    </row>
    <row r="51" spans="1:26" ht="48" customHeight="1">
      <c r="A51" s="26" t="str">
        <f>IF(B51&lt;&gt;"","2.2.4","")</f>
        <v/>
      </c>
      <c r="B51" s="143"/>
      <c r="C51" s="143"/>
      <c r="D51" s="143"/>
      <c r="E51" s="143"/>
      <c r="F51" s="143"/>
      <c r="G51" s="143"/>
      <c r="H51" s="143"/>
      <c r="I51" s="143"/>
      <c r="J51" s="143"/>
      <c r="K51" s="143"/>
      <c r="L51" s="143"/>
      <c r="M51" s="83"/>
      <c r="N51" s="84"/>
      <c r="O51" s="84"/>
      <c r="P51" s="84"/>
      <c r="Q51" s="84"/>
      <c r="R51" s="84"/>
      <c r="S51" s="84"/>
      <c r="T51" s="84"/>
      <c r="U51" s="84"/>
      <c r="V51" s="84"/>
      <c r="W51" s="84"/>
      <c r="X51" s="85"/>
      <c r="Y51" s="135"/>
      <c r="Z51" s="135"/>
    </row>
    <row r="52" spans="1:26" ht="48" customHeight="1">
      <c r="A52" s="26" t="str">
        <f>IF(B52&lt;&gt;"","2.2.5","")</f>
        <v/>
      </c>
      <c r="B52" s="143"/>
      <c r="C52" s="143"/>
      <c r="D52" s="143"/>
      <c r="E52" s="143"/>
      <c r="F52" s="143"/>
      <c r="G52" s="143"/>
      <c r="H52" s="143"/>
      <c r="I52" s="143"/>
      <c r="J52" s="143"/>
      <c r="K52" s="143"/>
      <c r="L52" s="143"/>
      <c r="M52" s="83"/>
      <c r="N52" s="84"/>
      <c r="O52" s="84"/>
      <c r="P52" s="84"/>
      <c r="Q52" s="84"/>
      <c r="R52" s="84"/>
      <c r="S52" s="84"/>
      <c r="T52" s="84"/>
      <c r="U52" s="84"/>
      <c r="V52" s="84"/>
      <c r="W52" s="84"/>
      <c r="X52" s="85"/>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83"/>
      <c r="N54" s="84"/>
      <c r="O54" s="84"/>
      <c r="P54" s="84"/>
      <c r="Q54" s="84"/>
      <c r="R54" s="84"/>
      <c r="S54" s="84"/>
      <c r="T54" s="84"/>
      <c r="U54" s="84"/>
      <c r="V54" s="84"/>
      <c r="W54" s="84"/>
      <c r="X54" s="85"/>
      <c r="Y54" s="135"/>
      <c r="Z54" s="135"/>
    </row>
    <row r="55" spans="1:26" ht="48" customHeight="1">
      <c r="A55" s="26" t="str">
        <f>IF(B55&lt;&gt;"","2.3.2","")</f>
        <v/>
      </c>
      <c r="B55" s="143"/>
      <c r="C55" s="143"/>
      <c r="D55" s="143"/>
      <c r="E55" s="143"/>
      <c r="F55" s="143"/>
      <c r="G55" s="143"/>
      <c r="H55" s="143"/>
      <c r="I55" s="143"/>
      <c r="J55" s="143"/>
      <c r="K55" s="143"/>
      <c r="L55" s="143"/>
      <c r="M55" s="83"/>
      <c r="N55" s="84"/>
      <c r="O55" s="84"/>
      <c r="P55" s="84"/>
      <c r="Q55" s="84"/>
      <c r="R55" s="84"/>
      <c r="S55" s="84"/>
      <c r="T55" s="84"/>
      <c r="U55" s="84"/>
      <c r="V55" s="84"/>
      <c r="W55" s="84"/>
      <c r="X55" s="85"/>
      <c r="Y55" s="135"/>
      <c r="Z55" s="135"/>
    </row>
    <row r="56" spans="1:26" ht="48" customHeight="1">
      <c r="A56" s="26" t="str">
        <f>IF(B56&lt;&gt;"","2.3.3","")</f>
        <v/>
      </c>
      <c r="B56" s="143"/>
      <c r="C56" s="143"/>
      <c r="D56" s="143"/>
      <c r="E56" s="143"/>
      <c r="F56" s="143"/>
      <c r="G56" s="143"/>
      <c r="H56" s="143"/>
      <c r="I56" s="143"/>
      <c r="J56" s="143"/>
      <c r="K56" s="143"/>
      <c r="L56" s="143"/>
      <c r="M56" s="83"/>
      <c r="N56" s="84"/>
      <c r="O56" s="84"/>
      <c r="P56" s="84"/>
      <c r="Q56" s="84"/>
      <c r="R56" s="84"/>
      <c r="S56" s="84"/>
      <c r="T56" s="84"/>
      <c r="U56" s="84"/>
      <c r="V56" s="84"/>
      <c r="W56" s="84"/>
      <c r="X56" s="85"/>
      <c r="Y56" s="135"/>
      <c r="Z56" s="135"/>
    </row>
    <row r="57" spans="1:26" ht="48" customHeight="1">
      <c r="A57" s="26" t="str">
        <f>IF(B57&lt;&gt;"","2.3.4","")</f>
        <v/>
      </c>
      <c r="B57" s="143"/>
      <c r="C57" s="143"/>
      <c r="D57" s="143"/>
      <c r="E57" s="143"/>
      <c r="F57" s="143"/>
      <c r="G57" s="143"/>
      <c r="H57" s="143"/>
      <c r="I57" s="143"/>
      <c r="J57" s="143"/>
      <c r="K57" s="143"/>
      <c r="L57" s="143"/>
      <c r="M57" s="305"/>
      <c r="N57" s="84"/>
      <c r="O57" s="84"/>
      <c r="P57" s="84"/>
      <c r="Q57" s="84"/>
      <c r="R57" s="84"/>
      <c r="S57" s="84"/>
      <c r="T57" s="84"/>
      <c r="U57" s="84"/>
      <c r="V57" s="84"/>
      <c r="W57" s="84"/>
      <c r="X57" s="85"/>
      <c r="Y57" s="135"/>
      <c r="Z57" s="135"/>
    </row>
    <row r="58" spans="1:26" ht="48" customHeight="1">
      <c r="A58" s="26" t="str">
        <f>IF(B58&lt;&gt;"","2.3.5","")</f>
        <v/>
      </c>
      <c r="B58" s="143"/>
      <c r="C58" s="143"/>
      <c r="D58" s="143"/>
      <c r="E58" s="143"/>
      <c r="F58" s="143"/>
      <c r="G58" s="143"/>
      <c r="H58" s="143"/>
      <c r="I58" s="143"/>
      <c r="J58" s="143"/>
      <c r="K58" s="143"/>
      <c r="L58" s="143"/>
      <c r="M58" s="83"/>
      <c r="N58" s="84"/>
      <c r="O58" s="84"/>
      <c r="P58" s="84"/>
      <c r="Q58" s="84"/>
      <c r="R58" s="84"/>
      <c r="S58" s="84"/>
      <c r="T58" s="84"/>
      <c r="U58" s="84"/>
      <c r="V58" s="84"/>
      <c r="W58" s="84"/>
      <c r="X58" s="85"/>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312"/>
      <c r="I63" s="312"/>
      <c r="J63" s="312"/>
      <c r="K63" s="312"/>
      <c r="L63" s="312"/>
      <c r="M63" s="312"/>
      <c r="N63" s="312"/>
      <c r="O63" s="312"/>
      <c r="P63" s="312"/>
      <c r="Q63" s="83"/>
      <c r="R63" s="84"/>
      <c r="S63" s="84"/>
      <c r="T63" s="84"/>
      <c r="U63" s="84"/>
      <c r="V63" s="84"/>
      <c r="W63" s="84"/>
      <c r="X63" s="85"/>
      <c r="Y63" s="135"/>
      <c r="Z63" s="135"/>
    </row>
    <row r="64" spans="1:26" ht="72" customHeight="1">
      <c r="A64" s="26" t="str">
        <f>IF(B64&lt;&gt;"","3.2","")</f>
        <v/>
      </c>
      <c r="B64" s="143"/>
      <c r="C64" s="143"/>
      <c r="D64" s="143"/>
      <c r="E64" s="143"/>
      <c r="F64" s="143"/>
      <c r="G64" s="143"/>
      <c r="H64" s="96"/>
      <c r="I64" s="96"/>
      <c r="J64" s="96"/>
      <c r="K64" s="96"/>
      <c r="L64" s="96"/>
      <c r="M64" s="96"/>
      <c r="N64" s="96"/>
      <c r="O64" s="96"/>
      <c r="P64" s="96"/>
      <c r="Q64" s="83"/>
      <c r="R64" s="84"/>
      <c r="S64" s="84"/>
      <c r="T64" s="84"/>
      <c r="U64" s="84"/>
      <c r="V64" s="84"/>
      <c r="W64" s="84"/>
      <c r="X64" s="85"/>
      <c r="Y64" s="135"/>
      <c r="Z64" s="135"/>
    </row>
    <row r="65" spans="1:26" ht="72" customHeight="1">
      <c r="A65" s="26" t="str">
        <f>IF(B65&lt;&gt;"","3.3","")</f>
        <v/>
      </c>
      <c r="B65" s="143"/>
      <c r="C65" s="143"/>
      <c r="D65" s="143"/>
      <c r="E65" s="143"/>
      <c r="F65" s="143"/>
      <c r="G65" s="143"/>
      <c r="H65" s="96"/>
      <c r="I65" s="96"/>
      <c r="J65" s="96"/>
      <c r="K65" s="96"/>
      <c r="L65" s="96"/>
      <c r="M65" s="96"/>
      <c r="N65" s="96"/>
      <c r="O65" s="96"/>
      <c r="P65" s="96"/>
      <c r="Q65" s="83"/>
      <c r="R65" s="84"/>
      <c r="S65" s="84"/>
      <c r="T65" s="84"/>
      <c r="U65" s="84"/>
      <c r="V65" s="84"/>
      <c r="W65" s="84"/>
      <c r="X65" s="85"/>
      <c r="Y65" s="135"/>
      <c r="Z65" s="135"/>
    </row>
    <row r="66" spans="1:26" ht="72" customHeight="1">
      <c r="A66" s="26" t="str">
        <f>IF(B66&lt;&gt;"","3.4","")</f>
        <v/>
      </c>
      <c r="B66" s="143"/>
      <c r="C66" s="143"/>
      <c r="D66" s="143"/>
      <c r="E66" s="143"/>
      <c r="F66" s="143"/>
      <c r="G66" s="143"/>
      <c r="H66" s="96"/>
      <c r="I66" s="96"/>
      <c r="J66" s="96"/>
      <c r="K66" s="96"/>
      <c r="L66" s="96"/>
      <c r="M66" s="96"/>
      <c r="N66" s="96"/>
      <c r="O66" s="96"/>
      <c r="P66" s="96"/>
      <c r="Q66" s="83"/>
      <c r="R66" s="84"/>
      <c r="S66" s="84"/>
      <c r="T66" s="84"/>
      <c r="U66" s="84"/>
      <c r="V66" s="84"/>
      <c r="W66" s="84"/>
      <c r="X66" s="85"/>
      <c r="Y66" s="135"/>
      <c r="Z66" s="135"/>
    </row>
    <row r="67" spans="1:26" ht="72" customHeight="1">
      <c r="A67" s="26" t="str">
        <f>IF(B67&lt;&gt;"","3.5","")</f>
        <v/>
      </c>
      <c r="B67" s="144"/>
      <c r="C67" s="145"/>
      <c r="D67" s="145"/>
      <c r="E67" s="145"/>
      <c r="F67" s="145"/>
      <c r="G67" s="146"/>
      <c r="H67" s="83"/>
      <c r="I67" s="84"/>
      <c r="J67" s="84"/>
      <c r="K67" s="84"/>
      <c r="L67" s="84"/>
      <c r="M67" s="84"/>
      <c r="N67" s="84"/>
      <c r="O67" s="84"/>
      <c r="P67" s="85"/>
      <c r="Q67" s="83"/>
      <c r="R67" s="84"/>
      <c r="S67" s="84"/>
      <c r="T67" s="84"/>
      <c r="U67" s="84"/>
      <c r="V67" s="84"/>
      <c r="W67" s="84"/>
      <c r="X67" s="85"/>
      <c r="Y67" s="153"/>
      <c r="Z67" s="154"/>
    </row>
    <row r="68" spans="1:26" s="17" customFormat="1" ht="72" customHeight="1" hidden="1">
      <c r="A68" s="26" t="str">
        <f>IF(B68&lt;&gt;"","3.6","")</f>
        <v/>
      </c>
      <c r="B68" s="143"/>
      <c r="C68" s="143"/>
      <c r="D68" s="143"/>
      <c r="E68" s="143"/>
      <c r="F68" s="143"/>
      <c r="G68" s="143"/>
      <c r="H68" s="96"/>
      <c r="I68" s="96"/>
      <c r="J68" s="96"/>
      <c r="K68" s="96"/>
      <c r="L68" s="96"/>
      <c r="M68" s="96"/>
      <c r="N68" s="96"/>
      <c r="O68" s="96"/>
      <c r="P68" s="96"/>
      <c r="Q68" s="83"/>
      <c r="R68" s="84"/>
      <c r="S68" s="84"/>
      <c r="T68" s="84"/>
      <c r="U68" s="84"/>
      <c r="V68" s="84"/>
      <c r="W68" s="84"/>
      <c r="X68" s="85"/>
      <c r="Y68" s="135"/>
      <c r="Z68" s="135"/>
    </row>
    <row r="69" ht="9.95" customHeight="1">
      <c r="A69" s="5"/>
    </row>
    <row r="70" ht="24" customHeight="1">
      <c r="A70" s="5" t="s">
        <v>88</v>
      </c>
    </row>
    <row r="71" ht="9.95" customHeight="1">
      <c r="A71" s="5"/>
    </row>
    <row r="72" spans="2:25" ht="48" customHeight="1">
      <c r="B72" s="313"/>
      <c r="C72" s="314"/>
      <c r="D72" s="314"/>
      <c r="E72" s="314"/>
      <c r="F72" s="314"/>
      <c r="G72" s="314"/>
      <c r="H72" s="314"/>
      <c r="I72" s="314"/>
      <c r="J72" s="314"/>
      <c r="K72" s="314"/>
      <c r="L72" s="314"/>
      <c r="M72" s="314"/>
      <c r="N72" s="314"/>
      <c r="O72" s="314"/>
      <c r="P72" s="314"/>
      <c r="Q72" s="314"/>
      <c r="R72" s="314"/>
      <c r="S72" s="314"/>
      <c r="T72" s="314"/>
      <c r="U72" s="314"/>
      <c r="V72" s="314"/>
      <c r="W72" s="314"/>
      <c r="X72" s="314"/>
      <c r="Y72" s="315"/>
    </row>
    <row r="73" spans="2:25" ht="48" customHeight="1">
      <c r="B73" s="316"/>
      <c r="C73" s="317"/>
      <c r="D73" s="317"/>
      <c r="E73" s="317"/>
      <c r="F73" s="317"/>
      <c r="G73" s="317"/>
      <c r="H73" s="317"/>
      <c r="I73" s="317"/>
      <c r="J73" s="317"/>
      <c r="K73" s="317"/>
      <c r="L73" s="317"/>
      <c r="M73" s="317"/>
      <c r="N73" s="317"/>
      <c r="O73" s="317"/>
      <c r="P73" s="317"/>
      <c r="Q73" s="317"/>
      <c r="R73" s="317"/>
      <c r="S73" s="317"/>
      <c r="T73" s="317"/>
      <c r="U73" s="317"/>
      <c r="V73" s="317"/>
      <c r="W73" s="317"/>
      <c r="X73" s="317"/>
      <c r="Y73" s="318"/>
    </row>
    <row r="74" spans="2:25" ht="48" customHeight="1">
      <c r="B74" s="316"/>
      <c r="C74" s="317"/>
      <c r="D74" s="317"/>
      <c r="E74" s="317"/>
      <c r="F74" s="317"/>
      <c r="G74" s="317"/>
      <c r="H74" s="317"/>
      <c r="I74" s="317"/>
      <c r="J74" s="317"/>
      <c r="K74" s="317"/>
      <c r="L74" s="317"/>
      <c r="M74" s="317"/>
      <c r="N74" s="317"/>
      <c r="O74" s="317"/>
      <c r="P74" s="317"/>
      <c r="Q74" s="317"/>
      <c r="R74" s="317"/>
      <c r="S74" s="317"/>
      <c r="T74" s="317"/>
      <c r="U74" s="317"/>
      <c r="V74" s="317"/>
      <c r="W74" s="317"/>
      <c r="X74" s="317"/>
      <c r="Y74" s="318"/>
    </row>
    <row r="75" spans="2:25" ht="48" customHeight="1">
      <c r="B75" s="316"/>
      <c r="C75" s="317"/>
      <c r="D75" s="317"/>
      <c r="E75" s="317"/>
      <c r="F75" s="317"/>
      <c r="G75" s="317"/>
      <c r="H75" s="317"/>
      <c r="I75" s="317"/>
      <c r="J75" s="317"/>
      <c r="K75" s="317"/>
      <c r="L75" s="317"/>
      <c r="M75" s="317"/>
      <c r="N75" s="317"/>
      <c r="O75" s="317"/>
      <c r="P75" s="317"/>
      <c r="Q75" s="317"/>
      <c r="R75" s="317"/>
      <c r="S75" s="317"/>
      <c r="T75" s="317"/>
      <c r="U75" s="317"/>
      <c r="V75" s="317"/>
      <c r="W75" s="317"/>
      <c r="X75" s="317"/>
      <c r="Y75" s="318"/>
    </row>
    <row r="76" spans="2:25" ht="48" customHeight="1">
      <c r="B76" s="319"/>
      <c r="C76" s="320"/>
      <c r="D76" s="320"/>
      <c r="E76" s="320"/>
      <c r="F76" s="320"/>
      <c r="G76" s="320"/>
      <c r="H76" s="320"/>
      <c r="I76" s="320"/>
      <c r="J76" s="320"/>
      <c r="K76" s="320"/>
      <c r="L76" s="320"/>
      <c r="M76" s="320"/>
      <c r="N76" s="320"/>
      <c r="O76" s="320"/>
      <c r="P76" s="320"/>
      <c r="Q76" s="320"/>
      <c r="R76" s="320"/>
      <c r="S76" s="320"/>
      <c r="T76" s="320"/>
      <c r="U76" s="320"/>
      <c r="V76" s="320"/>
      <c r="W76" s="320"/>
      <c r="X76" s="320"/>
      <c r="Y76" s="321"/>
    </row>
    <row r="77" ht="9.95" customHeight="1">
      <c r="A77" s="5"/>
    </row>
    <row r="78" ht="15">
      <c r="A78" s="5" t="s">
        <v>89</v>
      </c>
    </row>
    <row r="79" ht="9.95" customHeight="1"/>
    <row r="80" spans="2:25" ht="24"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24"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4"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24"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4"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4"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4"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4"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4"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4"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322"/>
      <c r="C90" s="322"/>
      <c r="D90" s="322"/>
      <c r="E90" s="322"/>
      <c r="F90" s="322"/>
      <c r="G90" s="322"/>
      <c r="H90" s="322"/>
      <c r="J90" s="306"/>
      <c r="K90" s="307"/>
      <c r="L90" s="307"/>
      <c r="M90" s="307"/>
      <c r="N90" s="307"/>
      <c r="O90" s="307"/>
      <c r="P90" s="307"/>
      <c r="Q90" s="308"/>
      <c r="S90" s="306"/>
      <c r="T90" s="307"/>
      <c r="U90" s="307"/>
      <c r="V90" s="307"/>
      <c r="W90" s="307"/>
      <c r="X90" s="307"/>
      <c r="Y90" s="308"/>
    </row>
    <row r="91" spans="2:25" ht="48" customHeight="1">
      <c r="B91" s="322"/>
      <c r="C91" s="322"/>
      <c r="D91" s="322"/>
      <c r="E91" s="322"/>
      <c r="F91" s="322"/>
      <c r="G91" s="322"/>
      <c r="H91" s="322"/>
      <c r="J91" s="309"/>
      <c r="K91" s="310"/>
      <c r="L91" s="310"/>
      <c r="M91" s="310"/>
      <c r="N91" s="310"/>
      <c r="O91" s="310"/>
      <c r="P91" s="310"/>
      <c r="Q91" s="311"/>
      <c r="S91" s="309"/>
      <c r="T91" s="310"/>
      <c r="U91" s="310"/>
      <c r="V91" s="310"/>
      <c r="W91" s="310"/>
      <c r="X91" s="310"/>
      <c r="Y91" s="311"/>
    </row>
    <row r="92" ht="21" customHeight="1"/>
    <row r="93" spans="2:25" ht="24"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4"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4"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4"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4"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4"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4"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4"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4"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4"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322"/>
      <c r="C103" s="322"/>
      <c r="D103" s="322"/>
      <c r="E103" s="322"/>
      <c r="F103" s="322"/>
      <c r="G103" s="322"/>
      <c r="H103" s="322"/>
      <c r="J103" s="306"/>
      <c r="K103" s="307"/>
      <c r="L103" s="307"/>
      <c r="M103" s="307"/>
      <c r="N103" s="307"/>
      <c r="O103" s="307"/>
      <c r="P103" s="307"/>
      <c r="Q103" s="308"/>
      <c r="S103" s="306"/>
      <c r="T103" s="307"/>
      <c r="U103" s="307"/>
      <c r="V103" s="307"/>
      <c r="W103" s="307"/>
      <c r="X103" s="307"/>
      <c r="Y103" s="308"/>
    </row>
    <row r="104" spans="2:25" ht="48" customHeight="1">
      <c r="B104" s="322"/>
      <c r="C104" s="322"/>
      <c r="D104" s="322"/>
      <c r="E104" s="322"/>
      <c r="F104" s="322"/>
      <c r="G104" s="322"/>
      <c r="H104" s="322"/>
      <c r="J104" s="309"/>
      <c r="K104" s="310"/>
      <c r="L104" s="310"/>
      <c r="M104" s="310"/>
      <c r="N104" s="310"/>
      <c r="O104" s="310"/>
      <c r="P104" s="310"/>
      <c r="Q104" s="311"/>
      <c r="S104" s="309"/>
      <c r="T104" s="310"/>
      <c r="U104" s="310"/>
      <c r="V104" s="310"/>
      <c r="W104" s="310"/>
      <c r="X104" s="310"/>
      <c r="Y104" s="311"/>
    </row>
    <row r="105" ht="21" customHeight="1"/>
    <row r="106" spans="2:25" ht="24"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4"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4"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4"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4"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4"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4"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4"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4"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4"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306"/>
      <c r="C116" s="307"/>
      <c r="D116" s="307"/>
      <c r="E116" s="307"/>
      <c r="F116" s="307"/>
      <c r="G116" s="307"/>
      <c r="H116" s="308"/>
      <c r="J116" s="306"/>
      <c r="K116" s="307"/>
      <c r="L116" s="307"/>
      <c r="M116" s="307"/>
      <c r="N116" s="307"/>
      <c r="O116" s="307"/>
      <c r="P116" s="307"/>
      <c r="Q116" s="308"/>
      <c r="S116" s="306"/>
      <c r="T116" s="307"/>
      <c r="U116" s="307"/>
      <c r="V116" s="307"/>
      <c r="W116" s="307"/>
      <c r="X116" s="307"/>
      <c r="Y116" s="308"/>
    </row>
    <row r="117" spans="2:25" ht="48" customHeight="1">
      <c r="B117" s="309"/>
      <c r="C117" s="310"/>
      <c r="D117" s="310"/>
      <c r="E117" s="310"/>
      <c r="F117" s="310"/>
      <c r="G117" s="310"/>
      <c r="H117" s="311"/>
      <c r="J117" s="309"/>
      <c r="K117" s="310"/>
      <c r="L117" s="310"/>
      <c r="M117" s="310"/>
      <c r="N117" s="310"/>
      <c r="O117" s="310"/>
      <c r="P117" s="310"/>
      <c r="Q117" s="311"/>
      <c r="S117" s="309"/>
      <c r="T117" s="310"/>
      <c r="U117" s="310"/>
      <c r="V117" s="310"/>
      <c r="W117" s="310"/>
      <c r="X117" s="310"/>
      <c r="Y117" s="311"/>
    </row>
    <row r="119" ht="21" customHeight="1"/>
    <row r="120" spans="5:23" ht="24" customHeight="1">
      <c r="E120" s="18" t="s">
        <v>48</v>
      </c>
      <c r="F120" s="110"/>
      <c r="G120" s="110"/>
      <c r="H120" s="110"/>
      <c r="I120" s="110"/>
      <c r="J120" s="110"/>
      <c r="Q120" s="18" t="s">
        <v>49</v>
      </c>
      <c r="R120" s="110"/>
      <c r="S120" s="110"/>
      <c r="T120" s="110"/>
      <c r="U120" s="110"/>
      <c r="V120" s="110"/>
      <c r="W120" s="110"/>
    </row>
    <row r="121" spans="5:24" ht="24"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sheetProtection algorithmName="SHA-512" hashValue="vJqt7GtqIrxUHAfax82tdLVfYmzgM2SI8bxR25ZD0AzMJdqSU6XK8Z2fkgJACoha5ENLJ5MDVCKEL+BwXqnnKw==" saltValue="zPG8pST6Mbsrd03+ztv+rQ==" spinCount="100000" sheet="1" scenarios="1" formatCells="0"/>
  <protectedRanges>
    <protectedRange sqref="M7 V13:X18 X25 K26:S36 B42:Z46 B48:Z52 B54:Z58 B63:Z68 B72 B80 J80 S80 S90 J90 B90 B93 J93 S93 S103 J103 B103 B106 J106 S106 S116 J116 B116 F120:J124 Q120:X123" name="ช่วง1"/>
  </protectedRanges>
  <mergeCells count="265">
    <mergeCell ref="V19:X19"/>
    <mergeCell ref="Y19:Z19"/>
    <mergeCell ref="B14:J14"/>
    <mergeCell ref="K14:M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V16:X18"/>
    <mergeCell ref="Y16:Z18"/>
    <mergeCell ref="B18:J18"/>
    <mergeCell ref="K18:M18"/>
    <mergeCell ref="N18:P18"/>
    <mergeCell ref="A12:Z12"/>
    <mergeCell ref="B13:J13"/>
    <mergeCell ref="K13:M13"/>
    <mergeCell ref="N13:P13"/>
    <mergeCell ref="Q13:R13"/>
    <mergeCell ref="Y14:Z14"/>
    <mergeCell ref="S15:U15"/>
    <mergeCell ref="N14:P14"/>
    <mergeCell ref="Q14:R14"/>
    <mergeCell ref="B15:J15"/>
    <mergeCell ref="K15:M15"/>
    <mergeCell ref="N15:P15"/>
    <mergeCell ref="Q15:R15"/>
    <mergeCell ref="Q16:R16"/>
    <mergeCell ref="B17:J17"/>
    <mergeCell ref="K17:M17"/>
    <mergeCell ref="Y13:Z13"/>
    <mergeCell ref="S14:U14"/>
    <mergeCell ref="V14:X14"/>
    <mergeCell ref="B25:G25"/>
    <mergeCell ref="H25:J25"/>
    <mergeCell ref="K25:M25"/>
    <mergeCell ref="N25:P25"/>
    <mergeCell ref="Q25:S25"/>
    <mergeCell ref="T25:U25"/>
    <mergeCell ref="V25:W25"/>
    <mergeCell ref="B23:G23"/>
    <mergeCell ref="H23:J23"/>
    <mergeCell ref="K23:M23"/>
    <mergeCell ref="N23:P23"/>
    <mergeCell ref="V23:W23"/>
    <mergeCell ref="X23:Z23"/>
    <mergeCell ref="A24:Z24"/>
    <mergeCell ref="X25:Z36"/>
    <mergeCell ref="S13:U13"/>
    <mergeCell ref="V13:X13"/>
    <mergeCell ref="H26:J26"/>
    <mergeCell ref="K26:M26"/>
    <mergeCell ref="N26:P26"/>
    <mergeCell ref="Q26:S26"/>
    <mergeCell ref="T26:U26"/>
    <mergeCell ref="N17:P17"/>
    <mergeCell ref="Q17:R17"/>
    <mergeCell ref="B29:G29"/>
    <mergeCell ref="H29:J29"/>
    <mergeCell ref="K29:M29"/>
    <mergeCell ref="N29:P29"/>
    <mergeCell ref="Q29:S29"/>
    <mergeCell ref="A19:P19"/>
    <mergeCell ref="Q19:R19"/>
    <mergeCell ref="S19:U19"/>
    <mergeCell ref="H30:J30"/>
    <mergeCell ref="K30:M30"/>
    <mergeCell ref="N30:P30"/>
    <mergeCell ref="H27:J27"/>
    <mergeCell ref="K27:M27"/>
    <mergeCell ref="N27:P27"/>
    <mergeCell ref="Q27:S27"/>
    <mergeCell ref="T27:U27"/>
    <mergeCell ref="T29:U29"/>
    <mergeCell ref="T30:U30"/>
    <mergeCell ref="Q30:S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M52:X52"/>
    <mergeCell ref="V37:W37"/>
    <mergeCell ref="X37:Z37"/>
    <mergeCell ref="A38:Z38"/>
    <mergeCell ref="B40:L40"/>
    <mergeCell ref="M40:X40"/>
    <mergeCell ref="Y40:Z40"/>
    <mergeCell ref="A41:Z41"/>
    <mergeCell ref="H33:J33"/>
    <mergeCell ref="K33:M33"/>
    <mergeCell ref="N33:P33"/>
    <mergeCell ref="Q33:S33"/>
    <mergeCell ref="T33:U33"/>
    <mergeCell ref="V33:W33"/>
    <mergeCell ref="B34:G34"/>
    <mergeCell ref="H34:J34"/>
    <mergeCell ref="B68:G68"/>
    <mergeCell ref="H68:P68"/>
    <mergeCell ref="Q68:X68"/>
    <mergeCell ref="Y68:Z68"/>
    <mergeCell ref="Y52:Z52"/>
    <mergeCell ref="A53:Z53"/>
    <mergeCell ref="B42:L42"/>
    <mergeCell ref="M42:X42"/>
    <mergeCell ref="Y42:Z42"/>
    <mergeCell ref="B48:L48"/>
    <mergeCell ref="Y48:Z48"/>
    <mergeCell ref="B43:L43"/>
    <mergeCell ref="M43:X43"/>
    <mergeCell ref="B45:L45"/>
    <mergeCell ref="M45:X45"/>
    <mergeCell ref="Y49:Z49"/>
    <mergeCell ref="Y50:Z50"/>
    <mergeCell ref="B51:L51"/>
    <mergeCell ref="M51:X51"/>
    <mergeCell ref="Y51:Z51"/>
    <mergeCell ref="B52:L52"/>
    <mergeCell ref="M46:X46"/>
    <mergeCell ref="Y55:Z55"/>
    <mergeCell ref="Q63:X63"/>
    <mergeCell ref="Y56:Z56"/>
    <mergeCell ref="B50:L50"/>
    <mergeCell ref="M50:X50"/>
    <mergeCell ref="Y45:Z45"/>
    <mergeCell ref="B46:L46"/>
    <mergeCell ref="Y46:Z46"/>
    <mergeCell ref="A47:Z47"/>
    <mergeCell ref="Y43:Z43"/>
    <mergeCell ref="B44:L44"/>
    <mergeCell ref="M44:X44"/>
    <mergeCell ref="Y44:Z44"/>
    <mergeCell ref="B54:L54"/>
    <mergeCell ref="Y54:Z54"/>
    <mergeCell ref="B49:L49"/>
    <mergeCell ref="M56:X56"/>
    <mergeCell ref="M48:X48"/>
    <mergeCell ref="M49:X49"/>
    <mergeCell ref="M54:X54"/>
    <mergeCell ref="M55:X55"/>
    <mergeCell ref="K34:M34"/>
    <mergeCell ref="N34:P34"/>
    <mergeCell ref="Q34:S34"/>
    <mergeCell ref="T34:U34"/>
    <mergeCell ref="V34:W34"/>
    <mergeCell ref="B33:G33"/>
    <mergeCell ref="Y66:Z66"/>
    <mergeCell ref="B67:G67"/>
    <mergeCell ref="H67:P67"/>
    <mergeCell ref="Q67:X67"/>
    <mergeCell ref="Y67:Z67"/>
    <mergeCell ref="B66:G66"/>
    <mergeCell ref="Y62:Z62"/>
    <mergeCell ref="Y57:Z57"/>
    <mergeCell ref="Y58:Z58"/>
    <mergeCell ref="B35:G35"/>
    <mergeCell ref="H35:J35"/>
    <mergeCell ref="K35:M35"/>
    <mergeCell ref="N35:P35"/>
    <mergeCell ref="Q35:S35"/>
    <mergeCell ref="T35:U35"/>
    <mergeCell ref="B55:L55"/>
    <mergeCell ref="B56:L56"/>
    <mergeCell ref="V35:W35"/>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F121:J121"/>
    <mergeCell ref="R121:W121"/>
    <mergeCell ref="F122:J122"/>
    <mergeCell ref="Q122:X122"/>
    <mergeCell ref="B36:G36"/>
    <mergeCell ref="H36:J36"/>
    <mergeCell ref="K36:M36"/>
    <mergeCell ref="N36:P36"/>
    <mergeCell ref="Q36:S36"/>
    <mergeCell ref="T36:U36"/>
    <mergeCell ref="V36:W36"/>
    <mergeCell ref="A37:S37"/>
    <mergeCell ref="T37:U37"/>
    <mergeCell ref="F120:J120"/>
    <mergeCell ref="R120:W120"/>
    <mergeCell ref="H66:P66"/>
    <mergeCell ref="Q66:X66"/>
    <mergeCell ref="B57:L57"/>
    <mergeCell ref="M57:X57"/>
    <mergeCell ref="B58:L58"/>
    <mergeCell ref="M58:X58"/>
    <mergeCell ref="B62:G62"/>
    <mergeCell ref="H62:P62"/>
    <mergeCell ref="Q62:X62"/>
    <mergeCell ref="J103:Q104"/>
    <mergeCell ref="S103:Y104"/>
    <mergeCell ref="B63:G63"/>
    <mergeCell ref="H63:P63"/>
    <mergeCell ref="Y63:Z63"/>
    <mergeCell ref="B64:G64"/>
    <mergeCell ref="H64:P64"/>
    <mergeCell ref="Q64:X64"/>
    <mergeCell ref="Y64:Z64"/>
    <mergeCell ref="B65:G65"/>
    <mergeCell ref="H65:P65"/>
    <mergeCell ref="Q65:X65"/>
    <mergeCell ref="Y65:Z65"/>
    <mergeCell ref="V26:W26"/>
    <mergeCell ref="B30:G30"/>
    <mergeCell ref="V15:X15"/>
    <mergeCell ref="Y15:Z15"/>
    <mergeCell ref="S16:U18"/>
    <mergeCell ref="V29:W29"/>
    <mergeCell ref="V30:W30"/>
    <mergeCell ref="V27:W27"/>
    <mergeCell ref="V28:W28"/>
    <mergeCell ref="A20:Z20"/>
    <mergeCell ref="Q18:R18"/>
    <mergeCell ref="B16:J16"/>
    <mergeCell ref="K16:M16"/>
    <mergeCell ref="N16:P16"/>
    <mergeCell ref="B27:G27"/>
    <mergeCell ref="B28:G28"/>
    <mergeCell ref="H28:J28"/>
    <mergeCell ref="K28:M28"/>
    <mergeCell ref="N28:P28"/>
    <mergeCell ref="Q28:S28"/>
    <mergeCell ref="T28:U28"/>
    <mergeCell ref="B26:G26"/>
    <mergeCell ref="Q23:S23"/>
    <mergeCell ref="T23:U23"/>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R27:S27 L27:P27 O29:P29 L29:M29 R29:S29 K36:S36 Q27:Q31 N28:N31 K27:K31 K33:K34 Q33:Q34 N33:N34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984251968503937" right="0.984251968503937" top="0.984251968503937" bottom="0.984251968503937" header="0.5118110236220472" footer="0.5118110236220472"/>
  <pageSetup fitToHeight="0" fitToWidth="1" horizontalDpi="600" verticalDpi="600" orientation="landscape" paperSize="9" scale="56" r:id="rId1"/>
  <rowBreaks count="5" manualBreakCount="5">
    <brk id="20" max="16383" man="1"/>
    <brk id="38" max="16383" man="1"/>
    <brk id="59" max="16383" man="1"/>
    <brk id="77" max="16383" man="1"/>
    <brk id="10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Z124"/>
  <sheetViews>
    <sheetView view="pageBreakPreview" zoomScaleSheetLayoutView="100" workbookViewId="0" topLeftCell="A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15</v>
      </c>
      <c r="L13" s="234"/>
      <c r="M13" s="234"/>
      <c r="N13" s="235">
        <f>Q30</f>
        <v>0</v>
      </c>
      <c r="O13" s="235"/>
      <c r="P13" s="235"/>
      <c r="Q13" s="236">
        <f>V25/T25*100</f>
        <v>0</v>
      </c>
      <c r="R13" s="237"/>
      <c r="S13" s="37">
        <v>450000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17</v>
      </c>
      <c r="L14" s="195"/>
      <c r="M14" s="195"/>
      <c r="N14" s="196">
        <f>Q32</f>
        <v>0</v>
      </c>
      <c r="O14" s="196"/>
      <c r="P14" s="196"/>
      <c r="Q14" s="78">
        <f>V32/T32*100</f>
        <v>0</v>
      </c>
      <c r="R14" s="79"/>
      <c r="S14" s="34">
        <v>1836000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150</v>
      </c>
      <c r="L15" s="197"/>
      <c r="M15" s="197"/>
      <c r="N15" s="198">
        <f>Q33</f>
        <v>0</v>
      </c>
      <c r="O15" s="198"/>
      <c r="P15" s="198"/>
      <c r="Q15" s="78">
        <f>V33/T33*100</f>
        <v>0</v>
      </c>
      <c r="R15" s="79"/>
      <c r="S15" s="75">
        <v>798000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324000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3408000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15</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15</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15</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15</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15</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15</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15</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17</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150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Z124"/>
  <sheetViews>
    <sheetView view="pageBreakPreview" zoomScaleSheetLayoutView="100" workbookViewId="0" topLeftCell="A28">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28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17</v>
      </c>
      <c r="L13" s="234"/>
      <c r="M13" s="234"/>
      <c r="N13" s="235">
        <f>Q30</f>
        <v>0</v>
      </c>
      <c r="O13" s="235"/>
      <c r="P13" s="235"/>
      <c r="Q13" s="236">
        <f>V25/T25*100</f>
        <v>0</v>
      </c>
      <c r="R13" s="237"/>
      <c r="S13" s="37">
        <v>510000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e">
        <f>V32/T32*100</f>
        <v>#VALUE!</v>
      </c>
      <c r="R14" s="79"/>
      <c r="S14" s="34" t="s">
        <v>105</v>
      </c>
      <c r="T14" s="35"/>
      <c r="U14" s="36"/>
      <c r="V14" s="43" t="s">
        <v>105</v>
      </c>
      <c r="W14" s="44"/>
      <c r="X14" s="45"/>
      <c r="Y14" s="49" t="s">
        <v>105</v>
      </c>
      <c r="Z14" s="50"/>
    </row>
    <row r="15" spans="1:26" ht="24" customHeight="1">
      <c r="A15" s="19">
        <v>3</v>
      </c>
      <c r="B15" s="102" t="s">
        <v>94</v>
      </c>
      <c r="C15" s="102"/>
      <c r="D15" s="102"/>
      <c r="E15" s="102"/>
      <c r="F15" s="102"/>
      <c r="G15" s="102"/>
      <c r="H15" s="102"/>
      <c r="I15" s="102"/>
      <c r="J15" s="102"/>
      <c r="K15" s="197">
        <v>150</v>
      </c>
      <c r="L15" s="197"/>
      <c r="M15" s="197"/>
      <c r="N15" s="198">
        <f>Q33</f>
        <v>0</v>
      </c>
      <c r="O15" s="198"/>
      <c r="P15" s="198"/>
      <c r="Q15" s="78">
        <f>V33/T33*100</f>
        <v>0</v>
      </c>
      <c r="R15" s="79"/>
      <c r="S15" s="75">
        <v>798000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20000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t="s">
        <v>105</v>
      </c>
      <c r="L17" s="203"/>
      <c r="M17" s="204"/>
      <c r="N17" s="205" t="s">
        <v>105</v>
      </c>
      <c r="O17" s="206"/>
      <c r="P17" s="207"/>
      <c r="Q17" s="78" t="e">
        <f>V35/T35*100</f>
        <v>#VALUE!</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1328000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17</v>
      </c>
      <c r="I25" s="95"/>
      <c r="J25" s="95"/>
      <c r="K25" s="255"/>
      <c r="L25" s="255"/>
      <c r="M25" s="256"/>
      <c r="N25" s="255"/>
      <c r="O25" s="255"/>
      <c r="P25" s="256"/>
      <c r="Q25" s="98"/>
      <c r="R25" s="98"/>
      <c r="S25" s="99"/>
      <c r="T25" s="100">
        <v>45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17</v>
      </c>
      <c r="I26" s="86"/>
      <c r="J26" s="86"/>
      <c r="K26" s="257"/>
      <c r="L26" s="257"/>
      <c r="M26" s="257"/>
      <c r="N26" s="257"/>
      <c r="O26" s="257"/>
      <c r="P26" s="257"/>
      <c r="Q26" s="189"/>
      <c r="R26" s="189"/>
      <c r="S26" s="189"/>
      <c r="T26" s="190">
        <v>7</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17</v>
      </c>
      <c r="I27" s="86"/>
      <c r="J27" s="86"/>
      <c r="K27" s="254"/>
      <c r="L27" s="254"/>
      <c r="M27" s="254"/>
      <c r="N27" s="254"/>
      <c r="O27" s="254"/>
      <c r="P27" s="254"/>
      <c r="Q27" s="87"/>
      <c r="R27" s="87"/>
      <c r="S27" s="103"/>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17</v>
      </c>
      <c r="I28" s="86"/>
      <c r="J28" s="86"/>
      <c r="K28" s="238"/>
      <c r="L28" s="239"/>
      <c r="M28" s="240"/>
      <c r="N28" s="238"/>
      <c r="O28" s="239"/>
      <c r="P28" s="240"/>
      <c r="Q28" s="104"/>
      <c r="R28" s="105"/>
      <c r="S28" s="105"/>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17</v>
      </c>
      <c r="I29" s="86"/>
      <c r="J29" s="86"/>
      <c r="K29" s="253"/>
      <c r="L29" s="253"/>
      <c r="M29" s="253"/>
      <c r="N29" s="253"/>
      <c r="O29" s="253"/>
      <c r="P29" s="253"/>
      <c r="Q29" s="97"/>
      <c r="R29" s="97"/>
      <c r="S29" s="104"/>
      <c r="T29" s="80">
        <v>8</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17</v>
      </c>
      <c r="I30" s="86"/>
      <c r="J30" s="86"/>
      <c r="K30" s="238"/>
      <c r="L30" s="239"/>
      <c r="M30" s="240"/>
      <c r="N30" s="238"/>
      <c r="O30" s="239"/>
      <c r="P30" s="240"/>
      <c r="Q30" s="104"/>
      <c r="R30" s="105"/>
      <c r="S30" s="175"/>
      <c r="T30" s="193">
        <v>8</v>
      </c>
      <c r="U30" s="194"/>
      <c r="V30" s="81">
        <f t="shared" si="2"/>
        <v>0</v>
      </c>
      <c r="W30" s="82"/>
      <c r="X30" s="210"/>
      <c r="Y30" s="211"/>
      <c r="Z30" s="212"/>
    </row>
    <row r="31" spans="1:26" ht="48" customHeight="1">
      <c r="A31" s="19">
        <v>1.6</v>
      </c>
      <c r="B31" s="83" t="s">
        <v>103</v>
      </c>
      <c r="C31" s="84"/>
      <c r="D31" s="84"/>
      <c r="E31" s="84"/>
      <c r="F31" s="84"/>
      <c r="G31" s="85"/>
      <c r="H31" s="86">
        <f t="shared" si="1"/>
        <v>17</v>
      </c>
      <c r="I31" s="86"/>
      <c r="J31" s="86"/>
      <c r="K31" s="241"/>
      <c r="L31" s="242"/>
      <c r="M31" s="243"/>
      <c r="N31" s="241"/>
      <c r="O31" s="242"/>
      <c r="P31" s="243"/>
      <c r="Q31" s="172"/>
      <c r="R31" s="173"/>
      <c r="S31" s="176"/>
      <c r="T31" s="191">
        <v>8</v>
      </c>
      <c r="U31" s="192"/>
      <c r="V31" s="181">
        <f t="shared" si="2"/>
        <v>0</v>
      </c>
      <c r="W31" s="182"/>
      <c r="X31" s="210"/>
      <c r="Y31" s="211"/>
      <c r="Z31" s="212"/>
    </row>
    <row r="32" spans="1:26" s="23" customFormat="1" ht="48" customHeight="1">
      <c r="A32" s="22">
        <v>2</v>
      </c>
      <c r="B32" s="31" t="s">
        <v>93</v>
      </c>
      <c r="C32" s="32"/>
      <c r="D32" s="32"/>
      <c r="E32" s="32"/>
      <c r="F32" s="32"/>
      <c r="G32" s="33"/>
      <c r="H32" s="183" t="str">
        <f>$K$14</f>
        <v>-</v>
      </c>
      <c r="I32" s="184"/>
      <c r="J32" s="185"/>
      <c r="K32" s="238"/>
      <c r="L32" s="239"/>
      <c r="M32" s="240"/>
      <c r="N32" s="238"/>
      <c r="O32" s="239"/>
      <c r="P32" s="240"/>
      <c r="Q32" s="104"/>
      <c r="R32" s="105"/>
      <c r="S32" s="175"/>
      <c r="T32" s="177" t="s">
        <v>105</v>
      </c>
      <c r="U32" s="178"/>
      <c r="V32" s="81" t="s">
        <v>105</v>
      </c>
      <c r="W32" s="82"/>
      <c r="X32" s="210"/>
      <c r="Y32" s="211"/>
      <c r="Z32" s="212"/>
    </row>
    <row r="33" spans="1:26" ht="24" customHeight="1">
      <c r="A33" s="16">
        <v>3</v>
      </c>
      <c r="B33" s="31" t="s">
        <v>94</v>
      </c>
      <c r="C33" s="32"/>
      <c r="D33" s="32"/>
      <c r="E33" s="32"/>
      <c r="F33" s="32"/>
      <c r="G33" s="33"/>
      <c r="H33" s="186">
        <f>$K$15</f>
        <v>150</v>
      </c>
      <c r="I33" s="187"/>
      <c r="J33" s="188"/>
      <c r="K33" s="241"/>
      <c r="L33" s="242"/>
      <c r="M33" s="243"/>
      <c r="N33" s="241"/>
      <c r="O33" s="242"/>
      <c r="P33" s="243"/>
      <c r="Q33" s="172"/>
      <c r="R33" s="173"/>
      <c r="S33" s="176"/>
      <c r="T33" s="179">
        <v>25</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15</v>
      </c>
      <c r="U34" s="178"/>
      <c r="V34" s="81">
        <f t="shared" si="2"/>
        <v>0</v>
      </c>
      <c r="W34" s="82"/>
      <c r="X34" s="210"/>
      <c r="Y34" s="211"/>
      <c r="Z34" s="212"/>
    </row>
    <row r="35" spans="1:26" s="23" customFormat="1" ht="48" customHeight="1">
      <c r="A35" s="22">
        <v>5</v>
      </c>
      <c r="B35" s="31" t="s">
        <v>96</v>
      </c>
      <c r="C35" s="32"/>
      <c r="D35" s="32"/>
      <c r="E35" s="32"/>
      <c r="F35" s="32"/>
      <c r="G35" s="33"/>
      <c r="H35" s="183" t="str">
        <f>$K$17</f>
        <v>-</v>
      </c>
      <c r="I35" s="184"/>
      <c r="J35" s="185"/>
      <c r="K35" s="238"/>
      <c r="L35" s="239"/>
      <c r="M35" s="240"/>
      <c r="N35" s="238"/>
      <c r="O35" s="239"/>
      <c r="P35" s="240"/>
      <c r="Q35" s="104"/>
      <c r="R35" s="105"/>
      <c r="S35" s="17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15</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SUM(V25,V33,V34,V36)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124"/>
  <sheetViews>
    <sheetView view="pageBreakPreview" zoomScaleSheetLayoutView="100" workbookViewId="0" topLeftCell="A28">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80</v>
      </c>
      <c r="L13" s="234"/>
      <c r="M13" s="234"/>
      <c r="N13" s="235">
        <f>Q30</f>
        <v>0</v>
      </c>
      <c r="O13" s="235"/>
      <c r="P13" s="235"/>
      <c r="Q13" s="236">
        <f>V25/T25*100</f>
        <v>0</v>
      </c>
      <c r="R13" s="237"/>
      <c r="S13" s="37">
        <v>2400000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10</v>
      </c>
      <c r="L14" s="195"/>
      <c r="M14" s="195"/>
      <c r="N14" s="196">
        <f>Q32</f>
        <v>0</v>
      </c>
      <c r="O14" s="196"/>
      <c r="P14" s="196"/>
      <c r="Q14" s="78">
        <f>V32/T32*100</f>
        <v>0</v>
      </c>
      <c r="R14" s="79"/>
      <c r="S14" s="34">
        <v>1080000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550</v>
      </c>
      <c r="L15" s="197"/>
      <c r="M15" s="197"/>
      <c r="N15" s="198">
        <f>Q33</f>
        <v>0</v>
      </c>
      <c r="O15" s="198"/>
      <c r="P15" s="198"/>
      <c r="Q15" s="78">
        <f>V33/T33*100</f>
        <v>0</v>
      </c>
      <c r="R15" s="79"/>
      <c r="S15" s="75">
        <v>2926000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306000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6712000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80</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80</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80</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80</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80</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80</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80</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10</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550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K13:M13"/>
    <mergeCell ref="N13:P13"/>
    <mergeCell ref="Q13:R13"/>
    <mergeCell ref="N14:P14"/>
    <mergeCell ref="Q14:R14"/>
    <mergeCell ref="B15:J15"/>
    <mergeCell ref="K15:M15"/>
    <mergeCell ref="N15:P15"/>
    <mergeCell ref="Q15:R15"/>
    <mergeCell ref="B14:J14"/>
    <mergeCell ref="K14:M14"/>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A12:Z12"/>
    <mergeCell ref="B13:J13"/>
    <mergeCell ref="A20:Z20"/>
    <mergeCell ref="Q18:R18"/>
    <mergeCell ref="B16:J16"/>
    <mergeCell ref="K16:M16"/>
    <mergeCell ref="N16:P16"/>
    <mergeCell ref="Q16:R16"/>
    <mergeCell ref="B17:J17"/>
    <mergeCell ref="K17:M17"/>
    <mergeCell ref="N17:P17"/>
    <mergeCell ref="Q17:R17"/>
    <mergeCell ref="B18:J18"/>
    <mergeCell ref="K18:M18"/>
    <mergeCell ref="N18:P18"/>
    <mergeCell ref="A19:P19"/>
    <mergeCell ref="Q19:R19"/>
    <mergeCell ref="S19:U19"/>
    <mergeCell ref="V19:X19"/>
    <mergeCell ref="Y19:Z19"/>
    <mergeCell ref="S13:U13"/>
    <mergeCell ref="V13:X13"/>
    <mergeCell ref="Y13:Z13"/>
    <mergeCell ref="S14:U14"/>
    <mergeCell ref="B25:G25"/>
    <mergeCell ref="H25:J25"/>
    <mergeCell ref="K25:M25"/>
    <mergeCell ref="N25:P25"/>
    <mergeCell ref="Q25:S25"/>
    <mergeCell ref="T25:U25"/>
    <mergeCell ref="V25:W25"/>
    <mergeCell ref="B26:G26"/>
    <mergeCell ref="H26:J26"/>
    <mergeCell ref="K26:M26"/>
    <mergeCell ref="N26:P26"/>
    <mergeCell ref="Q26:S26"/>
    <mergeCell ref="T26:U26"/>
    <mergeCell ref="V26:W26"/>
    <mergeCell ref="H28:J28"/>
    <mergeCell ref="K28:M28"/>
    <mergeCell ref="N28:P28"/>
    <mergeCell ref="Q28:S28"/>
    <mergeCell ref="T28:U28"/>
    <mergeCell ref="V28:W28"/>
    <mergeCell ref="B27:G27"/>
    <mergeCell ref="H27:J27"/>
    <mergeCell ref="K27:M27"/>
    <mergeCell ref="N27:P27"/>
    <mergeCell ref="Q27:S27"/>
    <mergeCell ref="T27:U27"/>
    <mergeCell ref="V27:W27"/>
    <mergeCell ref="B28:G28"/>
    <mergeCell ref="T29:U29"/>
    <mergeCell ref="V29:W29"/>
    <mergeCell ref="T30:U30"/>
    <mergeCell ref="V30:W30"/>
    <mergeCell ref="B29:G29"/>
    <mergeCell ref="H29:J29"/>
    <mergeCell ref="K29:M29"/>
    <mergeCell ref="N29:P29"/>
    <mergeCell ref="Q29:S29"/>
    <mergeCell ref="B30:G30"/>
    <mergeCell ref="H30:J30"/>
    <mergeCell ref="K30:M30"/>
    <mergeCell ref="N30:P30"/>
    <mergeCell ref="Q30:S30"/>
    <mergeCell ref="B42:L42"/>
    <mergeCell ref="M42:X42"/>
    <mergeCell ref="Y42:Z42"/>
    <mergeCell ref="B43:L43"/>
    <mergeCell ref="M43:X43"/>
    <mergeCell ref="Y43:Z43"/>
    <mergeCell ref="A41:Z41"/>
    <mergeCell ref="B35:G35"/>
    <mergeCell ref="H35:J35"/>
    <mergeCell ref="K35:M35"/>
    <mergeCell ref="N35:P35"/>
    <mergeCell ref="Q35:S35"/>
    <mergeCell ref="T35:U35"/>
    <mergeCell ref="V35:W35"/>
    <mergeCell ref="B36:G36"/>
    <mergeCell ref="H36:J36"/>
    <mergeCell ref="K36:M36"/>
    <mergeCell ref="N36:P36"/>
    <mergeCell ref="Q36:S36"/>
    <mergeCell ref="T36:U36"/>
    <mergeCell ref="V36:W36"/>
    <mergeCell ref="A37:S37"/>
    <mergeCell ref="T37:U37"/>
    <mergeCell ref="V37:W37"/>
    <mergeCell ref="B48:L48"/>
    <mergeCell ref="M48:X48"/>
    <mergeCell ref="Y48:Z48"/>
    <mergeCell ref="B44:L44"/>
    <mergeCell ref="M44:X44"/>
    <mergeCell ref="Y44:Z44"/>
    <mergeCell ref="B45:L45"/>
    <mergeCell ref="M45:X45"/>
    <mergeCell ref="Y45:Z45"/>
    <mergeCell ref="B46:L46"/>
    <mergeCell ref="Y46:Z46"/>
    <mergeCell ref="A47:Z47"/>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B65:G65"/>
    <mergeCell ref="H65:P65"/>
    <mergeCell ref="Q65:X65"/>
    <mergeCell ref="Y65:Z6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Y64:Z64"/>
    <mergeCell ref="V14:X14"/>
    <mergeCell ref="Y14:Z14"/>
    <mergeCell ref="S15:U15"/>
    <mergeCell ref="V15:X15"/>
    <mergeCell ref="Y15:Z15"/>
    <mergeCell ref="S16:U18"/>
    <mergeCell ref="V16:X16"/>
    <mergeCell ref="Y16:Z16"/>
    <mergeCell ref="V17:X18"/>
    <mergeCell ref="Y17:Z18"/>
    <mergeCell ref="X37:Z37"/>
    <mergeCell ref="A38:Z38"/>
    <mergeCell ref="B40:L40"/>
    <mergeCell ref="M40:X40"/>
    <mergeCell ref="Y40:Z40"/>
    <mergeCell ref="X25:Z36"/>
    <mergeCell ref="B33:G33"/>
    <mergeCell ref="H33:J33"/>
    <mergeCell ref="K33:M33"/>
    <mergeCell ref="N33:P33"/>
    <mergeCell ref="Q33:S33"/>
    <mergeCell ref="T33:U33"/>
    <mergeCell ref="V33:W33"/>
    <mergeCell ref="B23:G23"/>
    <mergeCell ref="H23:J23"/>
    <mergeCell ref="K23:M23"/>
    <mergeCell ref="N23:P23"/>
    <mergeCell ref="Q23:S23"/>
    <mergeCell ref="T23:U23"/>
    <mergeCell ref="V23:W23"/>
    <mergeCell ref="X23:Z23"/>
    <mergeCell ref="A24:Z24"/>
    <mergeCell ref="B34:G34"/>
    <mergeCell ref="H34:J34"/>
    <mergeCell ref="K34:M34"/>
    <mergeCell ref="N34:P34"/>
    <mergeCell ref="Q34:S34"/>
    <mergeCell ref="T34:U34"/>
    <mergeCell ref="V34:W34"/>
    <mergeCell ref="Q31:S31"/>
    <mergeCell ref="T31:U31"/>
    <mergeCell ref="V31:W31"/>
    <mergeCell ref="B32:G32"/>
    <mergeCell ref="H32:J32"/>
    <mergeCell ref="K32:M32"/>
    <mergeCell ref="N32:P32"/>
    <mergeCell ref="Q32:S32"/>
    <mergeCell ref="T32:U32"/>
    <mergeCell ref="V32:W32"/>
    <mergeCell ref="B31:G31"/>
    <mergeCell ref="H31:J31"/>
    <mergeCell ref="K31:M31"/>
    <mergeCell ref="N31:P31"/>
    <mergeCell ref="B66:G66"/>
    <mergeCell ref="H66:P66"/>
    <mergeCell ref="Q66:X66"/>
    <mergeCell ref="Y66:Z66"/>
    <mergeCell ref="B67:G67"/>
    <mergeCell ref="H67:P67"/>
    <mergeCell ref="Q67:X67"/>
    <mergeCell ref="Y67:Z67"/>
    <mergeCell ref="F122:J122"/>
    <mergeCell ref="Q122:X122"/>
    <mergeCell ref="J90:Q91"/>
    <mergeCell ref="S90:Y91"/>
    <mergeCell ref="B93:H102"/>
    <mergeCell ref="J93:Q102"/>
    <mergeCell ref="S93:Y102"/>
    <mergeCell ref="B103:H104"/>
    <mergeCell ref="J103:Q104"/>
    <mergeCell ref="S103:Y104"/>
    <mergeCell ref="F123:J123"/>
    <mergeCell ref="R123:W123"/>
    <mergeCell ref="F124:J124"/>
    <mergeCell ref="B68:G68"/>
    <mergeCell ref="H68:P68"/>
    <mergeCell ref="Q68:X68"/>
    <mergeCell ref="Y68:Z68"/>
    <mergeCell ref="B72:Y76"/>
    <mergeCell ref="F120:J120"/>
    <mergeCell ref="R120:W120"/>
    <mergeCell ref="F121:J121"/>
    <mergeCell ref="R121:W121"/>
    <mergeCell ref="B106:H115"/>
    <mergeCell ref="J106:Q115"/>
    <mergeCell ref="S106:Y115"/>
    <mergeCell ref="B116:H117"/>
    <mergeCell ref="J116:Q117"/>
    <mergeCell ref="S116:Y117"/>
    <mergeCell ref="B80:H89"/>
    <mergeCell ref="J80:Q89"/>
    <mergeCell ref="S80:Y89"/>
    <mergeCell ref="B90:H91"/>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Z124"/>
  <sheetViews>
    <sheetView view="pageBreakPreview" zoomScaleSheetLayoutView="100" workbookViewId="0" topLeftCell="A3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120</v>
      </c>
      <c r="L13" s="234"/>
      <c r="M13" s="234"/>
      <c r="N13" s="235">
        <f>Q30</f>
        <v>0</v>
      </c>
      <c r="O13" s="235"/>
      <c r="P13" s="235"/>
      <c r="Q13" s="236">
        <f>V25/T25*100</f>
        <v>0</v>
      </c>
      <c r="R13" s="237"/>
      <c r="S13" s="37">
        <v>3600000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20</v>
      </c>
      <c r="L14" s="195"/>
      <c r="M14" s="195"/>
      <c r="N14" s="196">
        <f>Q32</f>
        <v>0</v>
      </c>
      <c r="O14" s="196"/>
      <c r="P14" s="196"/>
      <c r="Q14" s="78">
        <f>V32/T32*100</f>
        <v>0</v>
      </c>
      <c r="R14" s="79"/>
      <c r="S14" s="34">
        <v>2160000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1050</v>
      </c>
      <c r="L15" s="197"/>
      <c r="M15" s="197"/>
      <c r="N15" s="198">
        <f>Q33</f>
        <v>0</v>
      </c>
      <c r="O15" s="198"/>
      <c r="P15" s="198"/>
      <c r="Q15" s="78">
        <f>V33/T33*100</f>
        <v>0</v>
      </c>
      <c r="R15" s="79"/>
      <c r="S15" s="75">
        <v>5586000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456000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11802000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120</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120</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120</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120</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120</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120</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120</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20</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1050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A1:Z1"/>
    <mergeCell ref="J2:Q2"/>
    <mergeCell ref="A3:Z3"/>
    <mergeCell ref="A4:Z4"/>
    <mergeCell ref="M7:P7"/>
    <mergeCell ref="A10:A11"/>
    <mergeCell ref="B25:G25"/>
    <mergeCell ref="H25:J25"/>
    <mergeCell ref="K25:M25"/>
    <mergeCell ref="B15:J15"/>
    <mergeCell ref="K15:M15"/>
    <mergeCell ref="N15:P15"/>
    <mergeCell ref="Q15:R15"/>
    <mergeCell ref="H8:J8"/>
    <mergeCell ref="B10:J11"/>
    <mergeCell ref="K10:R10"/>
    <mergeCell ref="S10:Z10"/>
    <mergeCell ref="K11:M11"/>
    <mergeCell ref="N11:P11"/>
    <mergeCell ref="Q11:R11"/>
    <mergeCell ref="S11:U11"/>
    <mergeCell ref="V11:X11"/>
    <mergeCell ref="Y11:Z11"/>
    <mergeCell ref="A12:Z12"/>
    <mergeCell ref="B13:J13"/>
    <mergeCell ref="K13:M13"/>
    <mergeCell ref="N13:P13"/>
    <mergeCell ref="Q13:R13"/>
    <mergeCell ref="B14:J14"/>
    <mergeCell ref="K14:M14"/>
    <mergeCell ref="N14:P14"/>
    <mergeCell ref="Q14:R14"/>
    <mergeCell ref="A19:P19"/>
    <mergeCell ref="Q19:R19"/>
    <mergeCell ref="S19:U19"/>
    <mergeCell ref="V19:X19"/>
    <mergeCell ref="Y19:Z19"/>
    <mergeCell ref="A20:Z20"/>
    <mergeCell ref="Q18:R18"/>
    <mergeCell ref="B16:J16"/>
    <mergeCell ref="K16:M16"/>
    <mergeCell ref="N16:P16"/>
    <mergeCell ref="Q16:R16"/>
    <mergeCell ref="B17:J17"/>
    <mergeCell ref="K17:M17"/>
    <mergeCell ref="N17:P17"/>
    <mergeCell ref="Q17:R17"/>
    <mergeCell ref="B18:J18"/>
    <mergeCell ref="K18:M18"/>
    <mergeCell ref="N18:P18"/>
    <mergeCell ref="N25:P25"/>
    <mergeCell ref="Q25:S25"/>
    <mergeCell ref="T25:U25"/>
    <mergeCell ref="V25:W25"/>
    <mergeCell ref="B26:G26"/>
    <mergeCell ref="H26:J26"/>
    <mergeCell ref="K26:M26"/>
    <mergeCell ref="N26:P26"/>
    <mergeCell ref="Q26:S26"/>
    <mergeCell ref="T26:U26"/>
    <mergeCell ref="V26:W26"/>
    <mergeCell ref="B31:G31"/>
    <mergeCell ref="H31:J31"/>
    <mergeCell ref="K31:M31"/>
    <mergeCell ref="N31:P31"/>
    <mergeCell ref="Q31:S31"/>
    <mergeCell ref="T31:U31"/>
    <mergeCell ref="V31:W31"/>
    <mergeCell ref="N27:P27"/>
    <mergeCell ref="Q27:S27"/>
    <mergeCell ref="T27:U27"/>
    <mergeCell ref="V27:W27"/>
    <mergeCell ref="B28:G28"/>
    <mergeCell ref="H28:J28"/>
    <mergeCell ref="K28:M28"/>
    <mergeCell ref="N28:P28"/>
    <mergeCell ref="Q28:S28"/>
    <mergeCell ref="T28:U28"/>
    <mergeCell ref="V28:W28"/>
    <mergeCell ref="B27:G27"/>
    <mergeCell ref="H27:J27"/>
    <mergeCell ref="K27:M27"/>
    <mergeCell ref="B29:G29"/>
    <mergeCell ref="H29:J29"/>
    <mergeCell ref="K29:M29"/>
    <mergeCell ref="N29:P29"/>
    <mergeCell ref="Q29:S29"/>
    <mergeCell ref="T29:U29"/>
    <mergeCell ref="V29:W29"/>
    <mergeCell ref="T30:U30"/>
    <mergeCell ref="V30:W30"/>
    <mergeCell ref="B30:G30"/>
    <mergeCell ref="H30:J30"/>
    <mergeCell ref="K30:M30"/>
    <mergeCell ref="N30:P30"/>
    <mergeCell ref="Q30:S30"/>
    <mergeCell ref="B42:L42"/>
    <mergeCell ref="M42:X42"/>
    <mergeCell ref="Y42:Z42"/>
    <mergeCell ref="B43:L43"/>
    <mergeCell ref="M43:X43"/>
    <mergeCell ref="Y43:Z43"/>
    <mergeCell ref="B34:G34"/>
    <mergeCell ref="H34:J34"/>
    <mergeCell ref="K34:M34"/>
    <mergeCell ref="N34:P34"/>
    <mergeCell ref="Q34:S34"/>
    <mergeCell ref="T34:U34"/>
    <mergeCell ref="V34:W34"/>
    <mergeCell ref="B35:G35"/>
    <mergeCell ref="H35:J35"/>
    <mergeCell ref="K35:M35"/>
    <mergeCell ref="N35:P35"/>
    <mergeCell ref="B36:G36"/>
    <mergeCell ref="H36:J36"/>
    <mergeCell ref="K36:M36"/>
    <mergeCell ref="N36:P36"/>
    <mergeCell ref="Q36:S36"/>
    <mergeCell ref="T36:U36"/>
    <mergeCell ref="V36:W36"/>
    <mergeCell ref="B48:L48"/>
    <mergeCell ref="M48:X48"/>
    <mergeCell ref="Y48:Z48"/>
    <mergeCell ref="B44:L44"/>
    <mergeCell ref="M44:X44"/>
    <mergeCell ref="Y44:Z44"/>
    <mergeCell ref="B45:L45"/>
    <mergeCell ref="M45:X45"/>
    <mergeCell ref="Y45:Z45"/>
    <mergeCell ref="B46:L46"/>
    <mergeCell ref="Y46:Z46"/>
    <mergeCell ref="A47:Z47"/>
    <mergeCell ref="B51:L51"/>
    <mergeCell ref="M51:X51"/>
    <mergeCell ref="Y51:Z51"/>
    <mergeCell ref="Y55:Z55"/>
    <mergeCell ref="B49:L49"/>
    <mergeCell ref="M49:X49"/>
    <mergeCell ref="Y49:Z49"/>
    <mergeCell ref="B50:L50"/>
    <mergeCell ref="M50:X50"/>
    <mergeCell ref="Y50:Z50"/>
    <mergeCell ref="B52:L52"/>
    <mergeCell ref="M52:X52"/>
    <mergeCell ref="Y52:Z52"/>
    <mergeCell ref="A53:Z53"/>
    <mergeCell ref="B54:L54"/>
    <mergeCell ref="M54:X54"/>
    <mergeCell ref="Y54:Z54"/>
    <mergeCell ref="B55:L55"/>
    <mergeCell ref="M55:X55"/>
    <mergeCell ref="Y58:Z58"/>
    <mergeCell ref="Y56:Z56"/>
    <mergeCell ref="Y57:Z57"/>
    <mergeCell ref="B56:L56"/>
    <mergeCell ref="M56:X56"/>
    <mergeCell ref="B57:L57"/>
    <mergeCell ref="M57:X57"/>
    <mergeCell ref="B58:L58"/>
    <mergeCell ref="M58:X58"/>
    <mergeCell ref="B62:G62"/>
    <mergeCell ref="H62:P62"/>
    <mergeCell ref="Q62:X62"/>
    <mergeCell ref="Y62:Z62"/>
    <mergeCell ref="B63:G63"/>
    <mergeCell ref="H63:P63"/>
    <mergeCell ref="Q63:X63"/>
    <mergeCell ref="Y63:Z63"/>
    <mergeCell ref="B64:G64"/>
    <mergeCell ref="H64:P64"/>
    <mergeCell ref="Q64:X64"/>
    <mergeCell ref="Y64:Z64"/>
    <mergeCell ref="J116:Q117"/>
    <mergeCell ref="S116:Y117"/>
    <mergeCell ref="B80:H89"/>
    <mergeCell ref="J80:Q89"/>
    <mergeCell ref="S80:Y89"/>
    <mergeCell ref="B90:H91"/>
    <mergeCell ref="J90:Q91"/>
    <mergeCell ref="S90:Y91"/>
    <mergeCell ref="B93:H102"/>
    <mergeCell ref="J93:Q102"/>
    <mergeCell ref="S93:Y102"/>
    <mergeCell ref="B103:H104"/>
    <mergeCell ref="J103:Q104"/>
    <mergeCell ref="S103:Y104"/>
    <mergeCell ref="B23:G23"/>
    <mergeCell ref="H23:J23"/>
    <mergeCell ref="K23:M23"/>
    <mergeCell ref="N23:P23"/>
    <mergeCell ref="Q23:S23"/>
    <mergeCell ref="T23:U23"/>
    <mergeCell ref="V23:W23"/>
    <mergeCell ref="X23:Z23"/>
    <mergeCell ref="A24:Z24"/>
    <mergeCell ref="B32:G32"/>
    <mergeCell ref="H32:J32"/>
    <mergeCell ref="K32:M32"/>
    <mergeCell ref="N32:P32"/>
    <mergeCell ref="Q32:S32"/>
    <mergeCell ref="T32:U32"/>
    <mergeCell ref="V32:W32"/>
    <mergeCell ref="B33:G33"/>
    <mergeCell ref="H33:J33"/>
    <mergeCell ref="K33:M33"/>
    <mergeCell ref="N33:P33"/>
    <mergeCell ref="Q33:S33"/>
    <mergeCell ref="T33:U33"/>
    <mergeCell ref="V33:W33"/>
    <mergeCell ref="A37:S37"/>
    <mergeCell ref="T37:U37"/>
    <mergeCell ref="V37:W37"/>
    <mergeCell ref="X37:Z37"/>
    <mergeCell ref="A38:Z38"/>
    <mergeCell ref="B40:L40"/>
    <mergeCell ref="M40:X40"/>
    <mergeCell ref="Y40:Z40"/>
    <mergeCell ref="A41:Z41"/>
    <mergeCell ref="H68:P68"/>
    <mergeCell ref="Q68:X68"/>
    <mergeCell ref="Y68:Z68"/>
    <mergeCell ref="B72:Y76"/>
    <mergeCell ref="F120:J120"/>
    <mergeCell ref="R120:W120"/>
    <mergeCell ref="F121:J121"/>
    <mergeCell ref="R121:W121"/>
    <mergeCell ref="B65:G65"/>
    <mergeCell ref="H65:P65"/>
    <mergeCell ref="Q65:X65"/>
    <mergeCell ref="Y65:Z65"/>
    <mergeCell ref="B66:G66"/>
    <mergeCell ref="H66:P66"/>
    <mergeCell ref="Q66:X66"/>
    <mergeCell ref="Y66:Z66"/>
    <mergeCell ref="B67:G67"/>
    <mergeCell ref="H67:P67"/>
    <mergeCell ref="Q67:X67"/>
    <mergeCell ref="Y67:Z67"/>
    <mergeCell ref="B106:H115"/>
    <mergeCell ref="J106:Q115"/>
    <mergeCell ref="S106:Y115"/>
    <mergeCell ref="B116:H117"/>
    <mergeCell ref="F122:J122"/>
    <mergeCell ref="Q122:X122"/>
    <mergeCell ref="F123:J123"/>
    <mergeCell ref="R123:W123"/>
    <mergeCell ref="F124:J124"/>
    <mergeCell ref="X25:Z36"/>
    <mergeCell ref="S13:U13"/>
    <mergeCell ref="V13:X13"/>
    <mergeCell ref="Y13:Z13"/>
    <mergeCell ref="S14:U14"/>
    <mergeCell ref="V14:X14"/>
    <mergeCell ref="Y14:Z14"/>
    <mergeCell ref="S15:U15"/>
    <mergeCell ref="V15:X15"/>
    <mergeCell ref="Y15:Z15"/>
    <mergeCell ref="S16:U18"/>
    <mergeCell ref="V16:X16"/>
    <mergeCell ref="Y16:Z16"/>
    <mergeCell ref="V17:X18"/>
    <mergeCell ref="Y17:Z18"/>
    <mergeCell ref="Q35:S35"/>
    <mergeCell ref="T35:U35"/>
    <mergeCell ref="V35:W35"/>
    <mergeCell ref="B68:G68"/>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Z124"/>
  <sheetViews>
    <sheetView view="pageBreakPreview" zoomScaleSheetLayoutView="100" workbookViewId="0" topLeftCell="A34">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13</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95</v>
      </c>
      <c r="L13" s="234"/>
      <c r="M13" s="234"/>
      <c r="N13" s="235">
        <f>Q30</f>
        <v>0</v>
      </c>
      <c r="O13" s="235"/>
      <c r="P13" s="235"/>
      <c r="Q13" s="236">
        <f>V25/T25*100</f>
        <v>0</v>
      </c>
      <c r="R13" s="237"/>
      <c r="S13" s="37">
        <v>2850000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15</v>
      </c>
      <c r="L14" s="195"/>
      <c r="M14" s="195"/>
      <c r="N14" s="196">
        <f>Q32</f>
        <v>0</v>
      </c>
      <c r="O14" s="196"/>
      <c r="P14" s="196"/>
      <c r="Q14" s="78">
        <f>V32/T32*100</f>
        <v>0</v>
      </c>
      <c r="R14" s="79"/>
      <c r="S14" s="34">
        <v>1620000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1150</v>
      </c>
      <c r="L15" s="197"/>
      <c r="M15" s="197"/>
      <c r="N15" s="198">
        <f>Q33</f>
        <v>0</v>
      </c>
      <c r="O15" s="198"/>
      <c r="P15" s="198"/>
      <c r="Q15" s="78">
        <f>V33/T33*100</f>
        <v>0</v>
      </c>
      <c r="R15" s="79"/>
      <c r="S15" s="75">
        <v>6118000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348000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10936000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95</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95</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95</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95</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95</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95</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95</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15</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1150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A1:Z1"/>
    <mergeCell ref="J2:Q2"/>
    <mergeCell ref="A3:Z3"/>
    <mergeCell ref="A4:Z4"/>
    <mergeCell ref="M7:P7"/>
    <mergeCell ref="A10:A11"/>
    <mergeCell ref="B25:G25"/>
    <mergeCell ref="H25:J25"/>
    <mergeCell ref="B15:J15"/>
    <mergeCell ref="K15:M15"/>
    <mergeCell ref="N15:P15"/>
    <mergeCell ref="Q15:R15"/>
    <mergeCell ref="Y14:Z14"/>
    <mergeCell ref="S15:U15"/>
    <mergeCell ref="V15:X15"/>
    <mergeCell ref="Y15:Z15"/>
    <mergeCell ref="S16:U18"/>
    <mergeCell ref="V16:X16"/>
    <mergeCell ref="Y16:Z16"/>
    <mergeCell ref="V17:X18"/>
    <mergeCell ref="S13:U13"/>
    <mergeCell ref="V13:X13"/>
    <mergeCell ref="Y13:Z13"/>
    <mergeCell ref="S14:U14"/>
    <mergeCell ref="Y17:Z18"/>
    <mergeCell ref="V14:X14"/>
    <mergeCell ref="H8:J8"/>
    <mergeCell ref="B10:J11"/>
    <mergeCell ref="K10:R10"/>
    <mergeCell ref="S10:Z10"/>
    <mergeCell ref="K11:M11"/>
    <mergeCell ref="N11:P11"/>
    <mergeCell ref="Q11:R11"/>
    <mergeCell ref="S11:U11"/>
    <mergeCell ref="V11:X11"/>
    <mergeCell ref="Y11:Z11"/>
    <mergeCell ref="A12:Z12"/>
    <mergeCell ref="B13:J13"/>
    <mergeCell ref="K13:M13"/>
    <mergeCell ref="N13:P13"/>
    <mergeCell ref="Q13:R13"/>
    <mergeCell ref="B14:J14"/>
    <mergeCell ref="K14:M14"/>
    <mergeCell ref="N14:P14"/>
    <mergeCell ref="Q14:R14"/>
    <mergeCell ref="Q18:R18"/>
    <mergeCell ref="B16:J16"/>
    <mergeCell ref="K16:M16"/>
    <mergeCell ref="N16:P16"/>
    <mergeCell ref="Q16:R16"/>
    <mergeCell ref="B17:J17"/>
    <mergeCell ref="K17:M17"/>
    <mergeCell ref="N17:P17"/>
    <mergeCell ref="Q17:R17"/>
    <mergeCell ref="B18:J18"/>
    <mergeCell ref="K18:M18"/>
    <mergeCell ref="N18:P18"/>
    <mergeCell ref="K25:M25"/>
    <mergeCell ref="N25:P25"/>
    <mergeCell ref="Q25:S25"/>
    <mergeCell ref="T25:U25"/>
    <mergeCell ref="V25:W25"/>
    <mergeCell ref="A19:P19"/>
    <mergeCell ref="Q19:R19"/>
    <mergeCell ref="S19:U19"/>
    <mergeCell ref="V19:X19"/>
    <mergeCell ref="X23:Z23"/>
    <mergeCell ref="A24:Z24"/>
    <mergeCell ref="Y19:Z19"/>
    <mergeCell ref="A20:Z20"/>
    <mergeCell ref="B23:G23"/>
    <mergeCell ref="H23:J23"/>
    <mergeCell ref="K23:M23"/>
    <mergeCell ref="N23:P23"/>
    <mergeCell ref="Q23:S23"/>
    <mergeCell ref="T23:U23"/>
    <mergeCell ref="V23:W23"/>
    <mergeCell ref="B31:G31"/>
    <mergeCell ref="H31:J31"/>
    <mergeCell ref="T26:U26"/>
    <mergeCell ref="V26:W26"/>
    <mergeCell ref="B27:G27"/>
    <mergeCell ref="H27:J27"/>
    <mergeCell ref="K27:M27"/>
    <mergeCell ref="N27:P27"/>
    <mergeCell ref="Q27:S27"/>
    <mergeCell ref="T27:U27"/>
    <mergeCell ref="V27:W27"/>
    <mergeCell ref="B26:G26"/>
    <mergeCell ref="H26:J26"/>
    <mergeCell ref="K26:M26"/>
    <mergeCell ref="N26:P26"/>
    <mergeCell ref="Q26:S26"/>
    <mergeCell ref="B30:G30"/>
    <mergeCell ref="H30:J30"/>
    <mergeCell ref="K30:M30"/>
    <mergeCell ref="N30:P30"/>
    <mergeCell ref="Q30:S30"/>
    <mergeCell ref="B29:G29"/>
    <mergeCell ref="H29:J29"/>
    <mergeCell ref="K29:M29"/>
    <mergeCell ref="A41:Z41"/>
    <mergeCell ref="B35:G35"/>
    <mergeCell ref="H35:J35"/>
    <mergeCell ref="K35:M35"/>
    <mergeCell ref="N35:P35"/>
    <mergeCell ref="Q35:S35"/>
    <mergeCell ref="T35:U35"/>
    <mergeCell ref="V35:W35"/>
    <mergeCell ref="B36:G36"/>
    <mergeCell ref="H36:J36"/>
    <mergeCell ref="K36:M36"/>
    <mergeCell ref="N36:P36"/>
    <mergeCell ref="Q36:S36"/>
    <mergeCell ref="A37:S37"/>
    <mergeCell ref="T37:U37"/>
    <mergeCell ref="V37:W37"/>
    <mergeCell ref="X37:Z37"/>
    <mergeCell ref="A38:Z38"/>
    <mergeCell ref="B40:L40"/>
    <mergeCell ref="M40:X40"/>
    <mergeCell ref="Y40:Z40"/>
    <mergeCell ref="X25:Z36"/>
    <mergeCell ref="H28:J28"/>
    <mergeCell ref="K28:M28"/>
    <mergeCell ref="B43:L43"/>
    <mergeCell ref="M43:X43"/>
    <mergeCell ref="Y43:Z43"/>
    <mergeCell ref="B44:L44"/>
    <mergeCell ref="M44:X44"/>
    <mergeCell ref="Y44:Z44"/>
    <mergeCell ref="B42:L42"/>
    <mergeCell ref="M42:X42"/>
    <mergeCell ref="Y42:Z42"/>
    <mergeCell ref="B48:L48"/>
    <mergeCell ref="M48:X48"/>
    <mergeCell ref="Y48:Z48"/>
    <mergeCell ref="B49:L49"/>
    <mergeCell ref="M49:X49"/>
    <mergeCell ref="Y49:Z49"/>
    <mergeCell ref="B45:L45"/>
    <mergeCell ref="M45:X45"/>
    <mergeCell ref="Y45:Z45"/>
    <mergeCell ref="B46:L46"/>
    <mergeCell ref="Y46:Z46"/>
    <mergeCell ref="A47:Z47"/>
    <mergeCell ref="A53:Z53"/>
    <mergeCell ref="B54:L54"/>
    <mergeCell ref="M54:X54"/>
    <mergeCell ref="Y54:Z54"/>
    <mergeCell ref="B55:L55"/>
    <mergeCell ref="M55:X55"/>
    <mergeCell ref="B56:L56"/>
    <mergeCell ref="M58:X58"/>
    <mergeCell ref="M56:X56"/>
    <mergeCell ref="B57:L57"/>
    <mergeCell ref="M57:X57"/>
    <mergeCell ref="B58:L58"/>
    <mergeCell ref="B50:L50"/>
    <mergeCell ref="M50:X50"/>
    <mergeCell ref="Y50:Z50"/>
    <mergeCell ref="B51:L51"/>
    <mergeCell ref="M51:X51"/>
    <mergeCell ref="Y51:Z51"/>
    <mergeCell ref="B52:L52"/>
    <mergeCell ref="M52:X52"/>
    <mergeCell ref="Y52:Z52"/>
    <mergeCell ref="B28:G28"/>
    <mergeCell ref="B106:H115"/>
    <mergeCell ref="J106:Q115"/>
    <mergeCell ref="S106:Y115"/>
    <mergeCell ref="B103:H104"/>
    <mergeCell ref="J103:Q104"/>
    <mergeCell ref="S103:Y104"/>
    <mergeCell ref="B63:G63"/>
    <mergeCell ref="H63:P63"/>
    <mergeCell ref="Q63:X63"/>
    <mergeCell ref="Y63:Z63"/>
    <mergeCell ref="B64:G64"/>
    <mergeCell ref="H64:P64"/>
    <mergeCell ref="Q64:X64"/>
    <mergeCell ref="Y64:Z64"/>
    <mergeCell ref="B65:G65"/>
    <mergeCell ref="H65:P65"/>
    <mergeCell ref="T30:U30"/>
    <mergeCell ref="Q34:S34"/>
    <mergeCell ref="T34:U34"/>
    <mergeCell ref="Y57:Z57"/>
    <mergeCell ref="Y58:Z58"/>
    <mergeCell ref="Y55:Z55"/>
    <mergeCell ref="Y56:Z56"/>
    <mergeCell ref="V30:W30"/>
    <mergeCell ref="N28:P28"/>
    <mergeCell ref="Q28:S28"/>
    <mergeCell ref="T28:U28"/>
    <mergeCell ref="V28:W28"/>
    <mergeCell ref="V34:W34"/>
    <mergeCell ref="K31:M31"/>
    <mergeCell ref="N31:P31"/>
    <mergeCell ref="Q31:S31"/>
    <mergeCell ref="T31:U31"/>
    <mergeCell ref="V31:W31"/>
    <mergeCell ref="N29:P29"/>
    <mergeCell ref="Q29:S29"/>
    <mergeCell ref="T29:U29"/>
    <mergeCell ref="V29:W29"/>
    <mergeCell ref="B68:G68"/>
    <mergeCell ref="H68:P68"/>
    <mergeCell ref="Q68:X68"/>
    <mergeCell ref="Y68:Z68"/>
    <mergeCell ref="B32:G32"/>
    <mergeCell ref="H32:J32"/>
    <mergeCell ref="K32:M32"/>
    <mergeCell ref="N32:P32"/>
    <mergeCell ref="Q32:S32"/>
    <mergeCell ref="T32:U32"/>
    <mergeCell ref="V32:W32"/>
    <mergeCell ref="T36:U36"/>
    <mergeCell ref="V36:W36"/>
    <mergeCell ref="B33:G33"/>
    <mergeCell ref="H33:J33"/>
    <mergeCell ref="K33:M33"/>
    <mergeCell ref="N33:P33"/>
    <mergeCell ref="Q33:S33"/>
    <mergeCell ref="T33:U33"/>
    <mergeCell ref="V33:W33"/>
    <mergeCell ref="B34:G34"/>
    <mergeCell ref="H34:J34"/>
    <mergeCell ref="K34:M34"/>
    <mergeCell ref="N34:P34"/>
    <mergeCell ref="Q62:X62"/>
    <mergeCell ref="Y62:Z62"/>
    <mergeCell ref="Q65:X65"/>
    <mergeCell ref="H66:P66"/>
    <mergeCell ref="Q66:X66"/>
    <mergeCell ref="Y66:Z66"/>
    <mergeCell ref="B67:G67"/>
    <mergeCell ref="H67:P67"/>
    <mergeCell ref="Q67:X67"/>
    <mergeCell ref="Y67:Z67"/>
    <mergeCell ref="Y65:Z65"/>
    <mergeCell ref="B66:G66"/>
    <mergeCell ref="B62:G62"/>
    <mergeCell ref="H62:P62"/>
    <mergeCell ref="F124:J124"/>
    <mergeCell ref="B72:Y76"/>
    <mergeCell ref="B80:H89"/>
    <mergeCell ref="J80:Q89"/>
    <mergeCell ref="S80:Y89"/>
    <mergeCell ref="B90:H91"/>
    <mergeCell ref="J90:Q91"/>
    <mergeCell ref="S90:Y91"/>
    <mergeCell ref="B93:H102"/>
    <mergeCell ref="J93:Q102"/>
    <mergeCell ref="S93:Y102"/>
    <mergeCell ref="B116:H117"/>
    <mergeCell ref="J116:Q117"/>
    <mergeCell ref="S116:Y117"/>
    <mergeCell ref="F120:J120"/>
    <mergeCell ref="R120:W120"/>
    <mergeCell ref="F121:J121"/>
    <mergeCell ref="R121:W121"/>
    <mergeCell ref="F122:J122"/>
    <mergeCell ref="Q122:X122"/>
    <mergeCell ref="F123:J123"/>
    <mergeCell ref="R123:W123"/>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Z124"/>
  <sheetViews>
    <sheetView view="pageBreakPreview" zoomScaleSheetLayoutView="100" workbookViewId="0" topLeftCell="A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14</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130</v>
      </c>
      <c r="L13" s="234"/>
      <c r="M13" s="234"/>
      <c r="N13" s="235">
        <f>Q30</f>
        <v>0</v>
      </c>
      <c r="O13" s="235"/>
      <c r="P13" s="235"/>
      <c r="Q13" s="236">
        <f>V25/T25*100</f>
        <v>0</v>
      </c>
      <c r="R13" s="237"/>
      <c r="S13" s="37">
        <v>3900000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13</v>
      </c>
      <c r="L14" s="195"/>
      <c r="M14" s="195"/>
      <c r="N14" s="196">
        <f>Q32</f>
        <v>0</v>
      </c>
      <c r="O14" s="196"/>
      <c r="P14" s="196"/>
      <c r="Q14" s="78">
        <f>V32/T32*100</f>
        <v>0</v>
      </c>
      <c r="R14" s="79"/>
      <c r="S14" s="34">
        <v>1404000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1600</v>
      </c>
      <c r="L15" s="197"/>
      <c r="M15" s="197"/>
      <c r="N15" s="198">
        <f>Q33</f>
        <v>0</v>
      </c>
      <c r="O15" s="198"/>
      <c r="P15" s="198"/>
      <c r="Q15" s="78">
        <f>V33/T33*100</f>
        <v>0</v>
      </c>
      <c r="R15" s="79"/>
      <c r="S15" s="75">
        <v>8512000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381000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14197000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130</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130</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130</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130</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130</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130</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130</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13</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1600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Z124"/>
  <sheetViews>
    <sheetView view="pageBreakPreview" zoomScaleSheetLayoutView="100" workbookViewId="0" topLeftCell="A1">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15</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110</v>
      </c>
      <c r="L13" s="234"/>
      <c r="M13" s="234"/>
      <c r="N13" s="235">
        <f>Q30</f>
        <v>0</v>
      </c>
      <c r="O13" s="235"/>
      <c r="P13" s="235"/>
      <c r="Q13" s="236">
        <f>V25/T25*100</f>
        <v>0</v>
      </c>
      <c r="R13" s="237"/>
      <c r="S13" s="37">
        <v>3300000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18</v>
      </c>
      <c r="L14" s="195"/>
      <c r="M14" s="195"/>
      <c r="N14" s="196">
        <f>Q32</f>
        <v>0</v>
      </c>
      <c r="O14" s="196"/>
      <c r="P14" s="196"/>
      <c r="Q14" s="78">
        <f>V32/T32*100</f>
        <v>0</v>
      </c>
      <c r="R14" s="79"/>
      <c r="S14" s="34">
        <v>1944000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1200</v>
      </c>
      <c r="L15" s="197"/>
      <c r="M15" s="197"/>
      <c r="N15" s="198">
        <f>Q33</f>
        <v>0</v>
      </c>
      <c r="O15" s="198"/>
      <c r="P15" s="198"/>
      <c r="Q15" s="78">
        <f>V33/T33*100</f>
        <v>0</v>
      </c>
      <c r="R15" s="79"/>
      <c r="S15" s="75">
        <v>6384000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541000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12169000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110</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110</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110</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110</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110</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110</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110</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18</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1200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Z124"/>
  <sheetViews>
    <sheetView view="pageBreakPreview" zoomScaleSheetLayoutView="100" workbookViewId="0" topLeftCell="A22">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20</v>
      </c>
      <c r="L13" s="234"/>
      <c r="M13" s="234"/>
      <c r="N13" s="235">
        <f>Q30</f>
        <v>0</v>
      </c>
      <c r="O13" s="235"/>
      <c r="P13" s="235"/>
      <c r="Q13" s="236">
        <f>V25/T25*100</f>
        <v>0</v>
      </c>
      <c r="R13" s="237"/>
      <c r="S13" s="37">
        <v>600000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258" t="s">
        <v>105</v>
      </c>
      <c r="L14" s="258"/>
      <c r="M14" s="258"/>
      <c r="N14" s="78" t="s">
        <v>105</v>
      </c>
      <c r="O14" s="78"/>
      <c r="P14" s="78"/>
      <c r="Q14" s="78" t="e">
        <f>V32/T32*100</f>
        <v>#VALUE!</v>
      </c>
      <c r="R14" s="79"/>
      <c r="S14" s="34">
        <v>0</v>
      </c>
      <c r="T14" s="35"/>
      <c r="U14" s="36"/>
      <c r="V14" s="43" t="s">
        <v>105</v>
      </c>
      <c r="W14" s="44"/>
      <c r="X14" s="45"/>
      <c r="Y14" s="49" t="s">
        <v>105</v>
      </c>
      <c r="Z14" s="50"/>
    </row>
    <row r="15" spans="1:26" ht="24" customHeight="1">
      <c r="A15" s="19">
        <v>3</v>
      </c>
      <c r="B15" s="102" t="s">
        <v>94</v>
      </c>
      <c r="C15" s="102"/>
      <c r="D15" s="102"/>
      <c r="E15" s="102"/>
      <c r="F15" s="102"/>
      <c r="G15" s="102"/>
      <c r="H15" s="102"/>
      <c r="I15" s="102"/>
      <c r="J15" s="102"/>
      <c r="K15" s="197">
        <v>300</v>
      </c>
      <c r="L15" s="197"/>
      <c r="M15" s="197"/>
      <c r="N15" s="198">
        <f>Q33</f>
        <v>0</v>
      </c>
      <c r="O15" s="198"/>
      <c r="P15" s="198"/>
      <c r="Q15" s="78">
        <f>V33/T33*100</f>
        <v>0</v>
      </c>
      <c r="R15" s="79"/>
      <c r="S15" s="75">
        <v>1596000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38000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t="s">
        <v>105</v>
      </c>
      <c r="L17" s="203"/>
      <c r="M17" s="204"/>
      <c r="N17" s="205" t="s">
        <v>105</v>
      </c>
      <c r="O17" s="206"/>
      <c r="P17" s="207"/>
      <c r="Q17" s="78" t="e">
        <f>V35/T35*100</f>
        <v>#VALUE!</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2234000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20</v>
      </c>
      <c r="I25" s="95"/>
      <c r="J25" s="95"/>
      <c r="K25" s="255"/>
      <c r="L25" s="255"/>
      <c r="M25" s="256"/>
      <c r="N25" s="255"/>
      <c r="O25" s="255"/>
      <c r="P25" s="256"/>
      <c r="Q25" s="98"/>
      <c r="R25" s="98"/>
      <c r="S25" s="99"/>
      <c r="T25" s="100">
        <v>45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20</v>
      </c>
      <c r="I26" s="86"/>
      <c r="J26" s="86"/>
      <c r="K26" s="257"/>
      <c r="L26" s="257"/>
      <c r="M26" s="257"/>
      <c r="N26" s="257"/>
      <c r="O26" s="257"/>
      <c r="P26" s="257"/>
      <c r="Q26" s="189"/>
      <c r="R26" s="189"/>
      <c r="S26" s="189"/>
      <c r="T26" s="190">
        <v>7</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20</v>
      </c>
      <c r="I27" s="86"/>
      <c r="J27" s="86"/>
      <c r="K27" s="254"/>
      <c r="L27" s="254"/>
      <c r="M27" s="254"/>
      <c r="N27" s="254"/>
      <c r="O27" s="254"/>
      <c r="P27" s="254"/>
      <c r="Q27" s="87"/>
      <c r="R27" s="87"/>
      <c r="S27" s="103"/>
      <c r="T27" s="80">
        <v>8</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20</v>
      </c>
      <c r="I28" s="86"/>
      <c r="J28" s="86"/>
      <c r="K28" s="238"/>
      <c r="L28" s="239"/>
      <c r="M28" s="240"/>
      <c r="N28" s="238"/>
      <c r="O28" s="239"/>
      <c r="P28" s="240"/>
      <c r="Q28" s="104"/>
      <c r="R28" s="105"/>
      <c r="S28" s="105"/>
      <c r="T28" s="80">
        <v>6</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20</v>
      </c>
      <c r="I29" s="86"/>
      <c r="J29" s="86"/>
      <c r="K29" s="253"/>
      <c r="L29" s="253"/>
      <c r="M29" s="253"/>
      <c r="N29" s="253"/>
      <c r="O29" s="253"/>
      <c r="P29" s="253"/>
      <c r="Q29" s="97"/>
      <c r="R29" s="97"/>
      <c r="S29" s="104"/>
      <c r="T29" s="80">
        <v>8</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20</v>
      </c>
      <c r="I30" s="86"/>
      <c r="J30" s="86"/>
      <c r="K30" s="238"/>
      <c r="L30" s="239"/>
      <c r="M30" s="240"/>
      <c r="N30" s="238"/>
      <c r="O30" s="239"/>
      <c r="P30" s="240"/>
      <c r="Q30" s="104"/>
      <c r="R30" s="105"/>
      <c r="S30" s="175"/>
      <c r="T30" s="193">
        <v>8</v>
      </c>
      <c r="U30" s="194"/>
      <c r="V30" s="81">
        <f t="shared" si="2"/>
        <v>0</v>
      </c>
      <c r="W30" s="82"/>
      <c r="X30" s="210"/>
      <c r="Y30" s="211"/>
      <c r="Z30" s="212"/>
    </row>
    <row r="31" spans="1:26" ht="48" customHeight="1">
      <c r="A31" s="19">
        <v>1.6</v>
      </c>
      <c r="B31" s="83" t="s">
        <v>103</v>
      </c>
      <c r="C31" s="84"/>
      <c r="D31" s="84"/>
      <c r="E31" s="84"/>
      <c r="F31" s="84"/>
      <c r="G31" s="85"/>
      <c r="H31" s="86">
        <f t="shared" si="1"/>
        <v>20</v>
      </c>
      <c r="I31" s="86"/>
      <c r="J31" s="86"/>
      <c r="K31" s="241"/>
      <c r="L31" s="242"/>
      <c r="M31" s="243"/>
      <c r="N31" s="241"/>
      <c r="O31" s="242"/>
      <c r="P31" s="243"/>
      <c r="Q31" s="172"/>
      <c r="R31" s="173"/>
      <c r="S31" s="176"/>
      <c r="T31" s="191">
        <v>8</v>
      </c>
      <c r="U31" s="192"/>
      <c r="V31" s="181">
        <f t="shared" si="2"/>
        <v>0</v>
      </c>
      <c r="W31" s="182"/>
      <c r="X31" s="210"/>
      <c r="Y31" s="211"/>
      <c r="Z31" s="212"/>
    </row>
    <row r="32" spans="1:26" s="23" customFormat="1" ht="48" customHeight="1">
      <c r="A32" s="22">
        <v>2</v>
      </c>
      <c r="B32" s="31" t="s">
        <v>93</v>
      </c>
      <c r="C32" s="32"/>
      <c r="D32" s="32"/>
      <c r="E32" s="32"/>
      <c r="F32" s="32"/>
      <c r="G32" s="33"/>
      <c r="H32" s="183" t="str">
        <f>$K$14</f>
        <v>-</v>
      </c>
      <c r="I32" s="184"/>
      <c r="J32" s="185"/>
      <c r="K32" s="238"/>
      <c r="L32" s="239"/>
      <c r="M32" s="240"/>
      <c r="N32" s="238"/>
      <c r="O32" s="239"/>
      <c r="P32" s="240"/>
      <c r="Q32" s="104"/>
      <c r="R32" s="105"/>
      <c r="S32" s="175"/>
      <c r="T32" s="177" t="s">
        <v>105</v>
      </c>
      <c r="U32" s="178"/>
      <c r="V32" s="81" t="s">
        <v>105</v>
      </c>
      <c r="W32" s="82"/>
      <c r="X32" s="210"/>
      <c r="Y32" s="211"/>
      <c r="Z32" s="212"/>
    </row>
    <row r="33" spans="1:26" ht="24" customHeight="1">
      <c r="A33" s="16">
        <v>3</v>
      </c>
      <c r="B33" s="31" t="s">
        <v>94</v>
      </c>
      <c r="C33" s="32"/>
      <c r="D33" s="32"/>
      <c r="E33" s="32"/>
      <c r="F33" s="32"/>
      <c r="G33" s="33"/>
      <c r="H33" s="186">
        <f>$K$15</f>
        <v>300</v>
      </c>
      <c r="I33" s="187"/>
      <c r="J33" s="188"/>
      <c r="K33" s="241"/>
      <c r="L33" s="242"/>
      <c r="M33" s="243"/>
      <c r="N33" s="241"/>
      <c r="O33" s="242"/>
      <c r="P33" s="243"/>
      <c r="Q33" s="172"/>
      <c r="R33" s="173"/>
      <c r="S33" s="176"/>
      <c r="T33" s="179">
        <v>25</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15</v>
      </c>
      <c r="U34" s="178"/>
      <c r="V34" s="81">
        <f t="shared" si="2"/>
        <v>0</v>
      </c>
      <c r="W34" s="82"/>
      <c r="X34" s="210"/>
      <c r="Y34" s="211"/>
      <c r="Z34" s="212"/>
    </row>
    <row r="35" spans="1:26" s="23" customFormat="1" ht="48" customHeight="1">
      <c r="A35" s="22">
        <v>5</v>
      </c>
      <c r="B35" s="31" t="s">
        <v>96</v>
      </c>
      <c r="C35" s="32"/>
      <c r="D35" s="32"/>
      <c r="E35" s="32"/>
      <c r="F35" s="32"/>
      <c r="G35" s="33"/>
      <c r="H35" s="183" t="str">
        <f>$K$17</f>
        <v>-</v>
      </c>
      <c r="I35" s="184"/>
      <c r="J35" s="185"/>
      <c r="K35" s="238"/>
      <c r="L35" s="239"/>
      <c r="M35" s="240"/>
      <c r="N35" s="238"/>
      <c r="O35" s="239"/>
      <c r="P35" s="240"/>
      <c r="Q35" s="104"/>
      <c r="R35" s="105"/>
      <c r="S35" s="175"/>
      <c r="T35" s="177" t="s">
        <v>105</v>
      </c>
      <c r="U35" s="178"/>
      <c r="V35" s="81" t="s">
        <v>105</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15</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SUM(V25,V33,V34,V36)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124"/>
  <sheetViews>
    <sheetView view="pageBreakPreview" zoomScaleSheetLayoutView="100" workbookViewId="0" topLeftCell="A28">
      <selection activeCell="AB9" sqref="AB9"/>
    </sheetView>
  </sheetViews>
  <sheetFormatPr defaultColWidth="8.57421875" defaultRowHeight="15"/>
  <cols>
    <col min="1" max="1" width="8.57421875" style="7" customWidth="1"/>
    <col min="2" max="8" width="8.57421875" style="5" customWidth="1"/>
    <col min="9" max="9" width="4.57421875" style="5" customWidth="1"/>
    <col min="10" max="12" width="8.57421875" style="5" customWidth="1"/>
    <col min="13" max="14" width="4.57421875" style="5" customWidth="1"/>
    <col min="15" max="17" width="8.57421875" style="5" customWidth="1"/>
    <col min="18" max="18" width="4.57421875" style="5" customWidth="1"/>
    <col min="19" max="16384" width="8.57421875" style="5" customWidth="1"/>
  </cols>
  <sheetData>
    <row r="1" spans="1:26" ht="21" customHeight="1">
      <c r="A1" s="225" t="s">
        <v>31</v>
      </c>
      <c r="B1" s="225"/>
      <c r="C1" s="225"/>
      <c r="D1" s="225"/>
      <c r="E1" s="225"/>
      <c r="F1" s="225"/>
      <c r="G1" s="225"/>
      <c r="H1" s="225"/>
      <c r="I1" s="225"/>
      <c r="J1" s="225"/>
      <c r="K1" s="225"/>
      <c r="L1" s="225"/>
      <c r="M1" s="225"/>
      <c r="N1" s="225"/>
      <c r="O1" s="225"/>
      <c r="P1" s="225"/>
      <c r="Q1" s="225"/>
      <c r="R1" s="225"/>
      <c r="S1" s="225"/>
      <c r="T1" s="225"/>
      <c r="U1" s="225"/>
      <c r="V1" s="225"/>
      <c r="W1" s="225"/>
      <c r="X1" s="225"/>
      <c r="Y1" s="225"/>
      <c r="Z1" s="225"/>
    </row>
    <row r="2" spans="1:26" ht="21" customHeight="1">
      <c r="A2" s="6"/>
      <c r="B2" s="6"/>
      <c r="C2" s="6"/>
      <c r="D2" s="6"/>
      <c r="E2" s="6"/>
      <c r="F2" s="6"/>
      <c r="G2" s="6"/>
      <c r="H2" s="6"/>
      <c r="I2" s="6"/>
      <c r="J2" s="226" t="s">
        <v>107</v>
      </c>
      <c r="K2" s="226"/>
      <c r="L2" s="226"/>
      <c r="M2" s="226"/>
      <c r="N2" s="226"/>
      <c r="O2" s="226"/>
      <c r="P2" s="226"/>
      <c r="Q2" s="226"/>
      <c r="R2" s="6"/>
      <c r="S2" s="6"/>
      <c r="T2" s="6"/>
      <c r="U2" s="6"/>
      <c r="V2" s="6"/>
      <c r="W2" s="6"/>
      <c r="X2" s="6"/>
      <c r="Y2" s="6"/>
      <c r="Z2" s="6"/>
    </row>
    <row r="3" spans="1:26" ht="21" customHeight="1">
      <c r="A3" s="225" t="s">
        <v>17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1:26" ht="21" customHeight="1">
      <c r="A4" s="225" t="s">
        <v>91</v>
      </c>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0.35" customHeight="1"/>
    <row r="6" ht="21" customHeight="1">
      <c r="A6" s="8" t="s">
        <v>1</v>
      </c>
    </row>
    <row r="7" spans="1:16" ht="21" customHeight="1">
      <c r="A7" s="9" t="s">
        <v>90</v>
      </c>
      <c r="L7" s="10"/>
      <c r="M7" s="227"/>
      <c r="N7" s="228"/>
      <c r="O7" s="228"/>
      <c r="P7" s="229"/>
    </row>
    <row r="8" spans="1:10" ht="21" customHeight="1">
      <c r="A8" s="9" t="s">
        <v>34</v>
      </c>
      <c r="G8" s="10"/>
      <c r="H8" s="227"/>
      <c r="I8" s="228"/>
      <c r="J8" s="229"/>
    </row>
    <row r="9" ht="9" customHeight="1"/>
    <row r="10" spans="1:26" s="8" customFormat="1" ht="30" customHeight="1">
      <c r="A10" s="155" t="s">
        <v>6</v>
      </c>
      <c r="B10" s="155" t="s">
        <v>29</v>
      </c>
      <c r="C10" s="155"/>
      <c r="D10" s="155"/>
      <c r="E10" s="155"/>
      <c r="F10" s="155"/>
      <c r="G10" s="155"/>
      <c r="H10" s="155"/>
      <c r="I10" s="155"/>
      <c r="J10" s="155"/>
      <c r="K10" s="155" t="s">
        <v>30</v>
      </c>
      <c r="L10" s="155"/>
      <c r="M10" s="155"/>
      <c r="N10" s="155"/>
      <c r="O10" s="155"/>
      <c r="P10" s="155"/>
      <c r="Q10" s="155"/>
      <c r="R10" s="155"/>
      <c r="S10" s="155" t="s">
        <v>5</v>
      </c>
      <c r="T10" s="155"/>
      <c r="U10" s="155"/>
      <c r="V10" s="155"/>
      <c r="W10" s="155"/>
      <c r="X10" s="155"/>
      <c r="Y10" s="155"/>
      <c r="Z10" s="155"/>
    </row>
    <row r="11" spans="1:26" s="8" customFormat="1" ht="30" customHeight="1">
      <c r="A11" s="155"/>
      <c r="B11" s="155"/>
      <c r="C11" s="155"/>
      <c r="D11" s="155"/>
      <c r="E11" s="155"/>
      <c r="F11" s="155"/>
      <c r="G11" s="155"/>
      <c r="H11" s="155"/>
      <c r="I11" s="155"/>
      <c r="J11" s="155"/>
      <c r="K11" s="155" t="s">
        <v>2</v>
      </c>
      <c r="L11" s="155"/>
      <c r="M11" s="155"/>
      <c r="N11" s="155" t="s">
        <v>3</v>
      </c>
      <c r="O11" s="155"/>
      <c r="P11" s="155"/>
      <c r="Q11" s="155" t="s">
        <v>4</v>
      </c>
      <c r="R11" s="155"/>
      <c r="S11" s="155" t="s">
        <v>2</v>
      </c>
      <c r="T11" s="155"/>
      <c r="U11" s="155"/>
      <c r="V11" s="155" t="s">
        <v>3</v>
      </c>
      <c r="W11" s="155"/>
      <c r="X11" s="155"/>
      <c r="Y11" s="155" t="s">
        <v>4</v>
      </c>
      <c r="Z11" s="155"/>
    </row>
    <row r="12" spans="1:26" ht="24" customHeight="1">
      <c r="A12" s="230" t="s">
        <v>104</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2"/>
    </row>
    <row r="13" spans="1:26" ht="24" customHeight="1">
      <c r="A13" s="24">
        <v>1</v>
      </c>
      <c r="B13" s="233" t="s">
        <v>92</v>
      </c>
      <c r="C13" s="233"/>
      <c r="D13" s="233"/>
      <c r="E13" s="233"/>
      <c r="F13" s="233"/>
      <c r="G13" s="233"/>
      <c r="H13" s="233"/>
      <c r="I13" s="233"/>
      <c r="J13" s="233"/>
      <c r="K13" s="234">
        <v>40</v>
      </c>
      <c r="L13" s="234"/>
      <c r="M13" s="234"/>
      <c r="N13" s="235">
        <f>Q30</f>
        <v>0</v>
      </c>
      <c r="O13" s="235"/>
      <c r="P13" s="235"/>
      <c r="Q13" s="236">
        <f>V25/T25*100</f>
        <v>0</v>
      </c>
      <c r="R13" s="237"/>
      <c r="S13" s="37">
        <v>1200000</v>
      </c>
      <c r="T13" s="38"/>
      <c r="U13" s="39"/>
      <c r="V13" s="40"/>
      <c r="W13" s="41"/>
      <c r="X13" s="42"/>
      <c r="Y13" s="49">
        <f>V13/S13*100</f>
        <v>0</v>
      </c>
      <c r="Z13" s="50"/>
    </row>
    <row r="14" spans="1:26" s="11" customFormat="1" ht="48" customHeight="1">
      <c r="A14" s="20">
        <v>2</v>
      </c>
      <c r="B14" s="96" t="s">
        <v>93</v>
      </c>
      <c r="C14" s="96"/>
      <c r="D14" s="96"/>
      <c r="E14" s="96"/>
      <c r="F14" s="96"/>
      <c r="G14" s="96"/>
      <c r="H14" s="96"/>
      <c r="I14" s="96"/>
      <c r="J14" s="96"/>
      <c r="K14" s="195">
        <v>20</v>
      </c>
      <c r="L14" s="195"/>
      <c r="M14" s="195"/>
      <c r="N14" s="196">
        <f>Q32</f>
        <v>0</v>
      </c>
      <c r="O14" s="196"/>
      <c r="P14" s="196"/>
      <c r="Q14" s="78">
        <f>V32/T32*100</f>
        <v>0</v>
      </c>
      <c r="R14" s="79"/>
      <c r="S14" s="34">
        <v>2160000</v>
      </c>
      <c r="T14" s="35"/>
      <c r="U14" s="36"/>
      <c r="V14" s="43"/>
      <c r="W14" s="44"/>
      <c r="X14" s="45"/>
      <c r="Y14" s="49">
        <f>V14/S14*100</f>
        <v>0</v>
      </c>
      <c r="Z14" s="50"/>
    </row>
    <row r="15" spans="1:26" ht="24" customHeight="1">
      <c r="A15" s="19">
        <v>3</v>
      </c>
      <c r="B15" s="102" t="s">
        <v>94</v>
      </c>
      <c r="C15" s="102"/>
      <c r="D15" s="102"/>
      <c r="E15" s="102"/>
      <c r="F15" s="102"/>
      <c r="G15" s="102"/>
      <c r="H15" s="102"/>
      <c r="I15" s="102"/>
      <c r="J15" s="102"/>
      <c r="K15" s="197">
        <v>800</v>
      </c>
      <c r="L15" s="197"/>
      <c r="M15" s="197"/>
      <c r="N15" s="198">
        <f>Q33</f>
        <v>0</v>
      </c>
      <c r="O15" s="198"/>
      <c r="P15" s="198"/>
      <c r="Q15" s="78">
        <f>V33/T33*100</f>
        <v>0</v>
      </c>
      <c r="R15" s="79"/>
      <c r="S15" s="75">
        <v>4256000</v>
      </c>
      <c r="T15" s="76"/>
      <c r="U15" s="77"/>
      <c r="V15" s="46"/>
      <c r="W15" s="47"/>
      <c r="X15" s="48"/>
      <c r="Y15" s="49">
        <f>V15/S15*100</f>
        <v>0</v>
      </c>
      <c r="Z15" s="50"/>
    </row>
    <row r="16" spans="1:26" ht="24" customHeight="1">
      <c r="A16" s="19">
        <v>4</v>
      </c>
      <c r="B16" s="102" t="s">
        <v>95</v>
      </c>
      <c r="C16" s="102"/>
      <c r="D16" s="102"/>
      <c r="E16" s="102"/>
      <c r="F16" s="102"/>
      <c r="G16" s="102"/>
      <c r="H16" s="102"/>
      <c r="I16" s="102"/>
      <c r="J16" s="102"/>
      <c r="K16" s="197">
        <v>6</v>
      </c>
      <c r="L16" s="197"/>
      <c r="M16" s="197"/>
      <c r="N16" s="198">
        <f>Q34</f>
        <v>0</v>
      </c>
      <c r="O16" s="198"/>
      <c r="P16" s="198"/>
      <c r="Q16" s="78">
        <f aca="true" t="shared" si="0" ref="Q16:Q18">V34/T34*100</f>
        <v>0</v>
      </c>
      <c r="R16" s="79"/>
      <c r="S16" s="244">
        <v>426000</v>
      </c>
      <c r="T16" s="245"/>
      <c r="U16" s="246"/>
      <c r="V16" s="57"/>
      <c r="W16" s="58"/>
      <c r="X16" s="59"/>
      <c r="Y16" s="60">
        <f>V16/S16*100</f>
        <v>0</v>
      </c>
      <c r="Z16" s="61"/>
    </row>
    <row r="17" spans="1:26" ht="24" customHeight="1">
      <c r="A17" s="19">
        <v>5</v>
      </c>
      <c r="B17" s="199" t="s">
        <v>96</v>
      </c>
      <c r="C17" s="200"/>
      <c r="D17" s="200"/>
      <c r="E17" s="200"/>
      <c r="F17" s="200"/>
      <c r="G17" s="200"/>
      <c r="H17" s="200"/>
      <c r="I17" s="200"/>
      <c r="J17" s="201"/>
      <c r="K17" s="202">
        <v>1</v>
      </c>
      <c r="L17" s="203"/>
      <c r="M17" s="204"/>
      <c r="N17" s="205">
        <f>Q35</f>
        <v>0</v>
      </c>
      <c r="O17" s="206"/>
      <c r="P17" s="207"/>
      <c r="Q17" s="78">
        <f>V35/T35*100</f>
        <v>0</v>
      </c>
      <c r="R17" s="79"/>
      <c r="S17" s="247"/>
      <c r="T17" s="248"/>
      <c r="U17" s="249"/>
      <c r="V17" s="51"/>
      <c r="W17" s="52"/>
      <c r="X17" s="53"/>
      <c r="Y17" s="62">
        <f>V17/S16*100</f>
        <v>0</v>
      </c>
      <c r="Z17" s="63"/>
    </row>
    <row r="18" spans="1:26" s="11" customFormat="1" ht="24" customHeight="1">
      <c r="A18" s="20">
        <v>6</v>
      </c>
      <c r="B18" s="96" t="s">
        <v>97</v>
      </c>
      <c r="C18" s="96"/>
      <c r="D18" s="96"/>
      <c r="E18" s="96"/>
      <c r="F18" s="96"/>
      <c r="G18" s="96"/>
      <c r="H18" s="96"/>
      <c r="I18" s="96"/>
      <c r="J18" s="96"/>
      <c r="K18" s="224">
        <v>6</v>
      </c>
      <c r="L18" s="224"/>
      <c r="M18" s="224"/>
      <c r="N18" s="198">
        <f>Q36</f>
        <v>0</v>
      </c>
      <c r="O18" s="198"/>
      <c r="P18" s="198"/>
      <c r="Q18" s="78">
        <f t="shared" si="0"/>
        <v>0</v>
      </c>
      <c r="R18" s="79"/>
      <c r="S18" s="250"/>
      <c r="T18" s="251"/>
      <c r="U18" s="252"/>
      <c r="V18" s="54"/>
      <c r="W18" s="55"/>
      <c r="X18" s="56"/>
      <c r="Y18" s="64"/>
      <c r="Z18" s="65"/>
    </row>
    <row r="19" spans="1:26" s="8" customFormat="1" ht="24" customHeight="1">
      <c r="A19" s="216" t="s">
        <v>35</v>
      </c>
      <c r="B19" s="217"/>
      <c r="C19" s="217"/>
      <c r="D19" s="217"/>
      <c r="E19" s="217"/>
      <c r="F19" s="217"/>
      <c r="G19" s="217"/>
      <c r="H19" s="217"/>
      <c r="I19" s="217"/>
      <c r="J19" s="217"/>
      <c r="K19" s="217"/>
      <c r="L19" s="217"/>
      <c r="M19" s="217"/>
      <c r="N19" s="217"/>
      <c r="O19" s="217"/>
      <c r="P19" s="218"/>
      <c r="Q19" s="168">
        <f>V37</f>
        <v>0</v>
      </c>
      <c r="R19" s="168"/>
      <c r="S19" s="219">
        <f>SUM(S13:U18)</f>
        <v>8042000</v>
      </c>
      <c r="T19" s="219"/>
      <c r="U19" s="219"/>
      <c r="V19" s="220">
        <f>SUM(V13:X18)</f>
        <v>0</v>
      </c>
      <c r="W19" s="220"/>
      <c r="X19" s="221"/>
      <c r="Y19" s="222">
        <f>V19/S19*100</f>
        <v>0</v>
      </c>
      <c r="Z19" s="223"/>
    </row>
    <row r="20" spans="1:26" ht="9.9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13" ht="24" customHeight="1">
      <c r="A21" s="12" t="s">
        <v>7</v>
      </c>
      <c r="H21" s="13"/>
      <c r="I21" s="14"/>
      <c r="J21" s="14"/>
      <c r="K21" s="14"/>
      <c r="L21" s="14"/>
      <c r="M21" s="14"/>
    </row>
    <row r="22" spans="1:13" ht="9.95" customHeight="1">
      <c r="A22" s="5"/>
      <c r="H22" s="15"/>
      <c r="I22" s="15"/>
      <c r="J22" s="15"/>
      <c r="K22" s="15"/>
      <c r="L22" s="15"/>
      <c r="M22" s="15"/>
    </row>
    <row r="23" spans="1:26" ht="72" customHeight="1">
      <c r="A23" s="21" t="s">
        <v>6</v>
      </c>
      <c r="B23" s="155" t="s">
        <v>32</v>
      </c>
      <c r="C23" s="155"/>
      <c r="D23" s="155"/>
      <c r="E23" s="155"/>
      <c r="F23" s="155"/>
      <c r="G23" s="155"/>
      <c r="H23" s="155" t="s">
        <v>36</v>
      </c>
      <c r="I23" s="155"/>
      <c r="J23" s="155"/>
      <c r="K23" s="155" t="s">
        <v>33</v>
      </c>
      <c r="L23" s="155"/>
      <c r="M23" s="155"/>
      <c r="N23" s="155" t="s">
        <v>37</v>
      </c>
      <c r="O23" s="155"/>
      <c r="P23" s="155"/>
      <c r="Q23" s="155" t="s">
        <v>38</v>
      </c>
      <c r="R23" s="155"/>
      <c r="S23" s="155"/>
      <c r="T23" s="155" t="s">
        <v>39</v>
      </c>
      <c r="U23" s="155"/>
      <c r="V23" s="159" t="s">
        <v>8</v>
      </c>
      <c r="W23" s="159"/>
      <c r="X23" s="155" t="s">
        <v>9</v>
      </c>
      <c r="Y23" s="155"/>
      <c r="Z23" s="155"/>
    </row>
    <row r="24" spans="1:26" ht="24" customHeight="1">
      <c r="A24" s="88" t="s">
        <v>104</v>
      </c>
      <c r="B24" s="89"/>
      <c r="C24" s="89"/>
      <c r="D24" s="89"/>
      <c r="E24" s="89"/>
      <c r="F24" s="89"/>
      <c r="G24" s="89"/>
      <c r="H24" s="89"/>
      <c r="I24" s="89"/>
      <c r="J24" s="89"/>
      <c r="K24" s="89"/>
      <c r="L24" s="89"/>
      <c r="M24" s="89"/>
      <c r="N24" s="89"/>
      <c r="O24" s="89"/>
      <c r="P24" s="89"/>
      <c r="Q24" s="89"/>
      <c r="R24" s="89"/>
      <c r="S24" s="89"/>
      <c r="T24" s="90"/>
      <c r="U24" s="90"/>
      <c r="V24" s="89"/>
      <c r="W24" s="89"/>
      <c r="X24" s="89"/>
      <c r="Y24" s="89"/>
      <c r="Z24" s="91"/>
    </row>
    <row r="25" spans="1:26" s="27" customFormat="1" ht="48" customHeight="1">
      <c r="A25" s="25">
        <v>1</v>
      </c>
      <c r="B25" s="92" t="s">
        <v>92</v>
      </c>
      <c r="C25" s="93"/>
      <c r="D25" s="93"/>
      <c r="E25" s="93"/>
      <c r="F25" s="93"/>
      <c r="G25" s="94"/>
      <c r="H25" s="95">
        <f>$K$13</f>
        <v>40</v>
      </c>
      <c r="I25" s="95"/>
      <c r="J25" s="95"/>
      <c r="K25" s="255"/>
      <c r="L25" s="255"/>
      <c r="M25" s="256"/>
      <c r="N25" s="255"/>
      <c r="O25" s="255"/>
      <c r="P25" s="256"/>
      <c r="Q25" s="98"/>
      <c r="R25" s="98"/>
      <c r="S25" s="99"/>
      <c r="T25" s="100">
        <v>25</v>
      </c>
      <c r="U25" s="100"/>
      <c r="V25" s="101">
        <f>SUM(V26:W31)</f>
        <v>0</v>
      </c>
      <c r="W25" s="78"/>
      <c r="X25" s="208"/>
      <c r="Y25" s="164"/>
      <c r="Z25" s="209"/>
    </row>
    <row r="26" spans="1:26" ht="24" customHeight="1">
      <c r="A26" s="19">
        <v>1.1</v>
      </c>
      <c r="B26" s="102" t="s">
        <v>98</v>
      </c>
      <c r="C26" s="102"/>
      <c r="D26" s="102"/>
      <c r="E26" s="102"/>
      <c r="F26" s="102"/>
      <c r="G26" s="102"/>
      <c r="H26" s="86">
        <f aca="true" t="shared" si="1" ref="H26:H31">$K$13</f>
        <v>40</v>
      </c>
      <c r="I26" s="86"/>
      <c r="J26" s="86"/>
      <c r="K26" s="257"/>
      <c r="L26" s="257"/>
      <c r="M26" s="257"/>
      <c r="N26" s="257"/>
      <c r="O26" s="257"/>
      <c r="P26" s="257"/>
      <c r="Q26" s="189"/>
      <c r="R26" s="189"/>
      <c r="S26" s="189"/>
      <c r="T26" s="190">
        <v>3</v>
      </c>
      <c r="U26" s="190"/>
      <c r="V26" s="181">
        <f>(T26*((K26*0)+(N26*50)+(Q26*100)))/(H26*100)</f>
        <v>0</v>
      </c>
      <c r="W26" s="182"/>
      <c r="X26" s="210"/>
      <c r="Y26" s="211"/>
      <c r="Z26" s="212"/>
    </row>
    <row r="27" spans="1:26" s="11" customFormat="1" ht="48" customHeight="1">
      <c r="A27" s="20">
        <v>1.2</v>
      </c>
      <c r="B27" s="96" t="s">
        <v>99</v>
      </c>
      <c r="C27" s="96"/>
      <c r="D27" s="96"/>
      <c r="E27" s="96"/>
      <c r="F27" s="96"/>
      <c r="G27" s="96"/>
      <c r="H27" s="86">
        <f t="shared" si="1"/>
        <v>40</v>
      </c>
      <c r="I27" s="86"/>
      <c r="J27" s="86"/>
      <c r="K27" s="254"/>
      <c r="L27" s="254"/>
      <c r="M27" s="254"/>
      <c r="N27" s="254"/>
      <c r="O27" s="254"/>
      <c r="P27" s="254"/>
      <c r="Q27" s="87"/>
      <c r="R27" s="87"/>
      <c r="S27" s="103"/>
      <c r="T27" s="80">
        <v>5</v>
      </c>
      <c r="U27" s="80"/>
      <c r="V27" s="81">
        <f>(T27*((K27*0)+(N27*50)+(Q27*100)))/(H27*100)</f>
        <v>0</v>
      </c>
      <c r="W27" s="82"/>
      <c r="X27" s="210"/>
      <c r="Y27" s="211"/>
      <c r="Z27" s="212"/>
    </row>
    <row r="28" spans="1:26" s="11" customFormat="1" ht="48" customHeight="1">
      <c r="A28" s="20">
        <v>1.3</v>
      </c>
      <c r="B28" s="83" t="s">
        <v>100</v>
      </c>
      <c r="C28" s="84"/>
      <c r="D28" s="84"/>
      <c r="E28" s="84"/>
      <c r="F28" s="84"/>
      <c r="G28" s="85"/>
      <c r="H28" s="86">
        <f t="shared" si="1"/>
        <v>40</v>
      </c>
      <c r="I28" s="86"/>
      <c r="J28" s="86"/>
      <c r="K28" s="238"/>
      <c r="L28" s="239"/>
      <c r="M28" s="240"/>
      <c r="N28" s="238"/>
      <c r="O28" s="239"/>
      <c r="P28" s="240"/>
      <c r="Q28" s="104"/>
      <c r="R28" s="105"/>
      <c r="S28" s="105"/>
      <c r="T28" s="80">
        <v>2</v>
      </c>
      <c r="U28" s="80"/>
      <c r="V28" s="81">
        <f>(T28*((K28*0)+(N28*50)+(Q28*100)))/(H28*100)</f>
        <v>0</v>
      </c>
      <c r="W28" s="82"/>
      <c r="X28" s="210"/>
      <c r="Y28" s="211"/>
      <c r="Z28" s="212"/>
    </row>
    <row r="29" spans="1:26" s="11" customFormat="1" ht="72" customHeight="1">
      <c r="A29" s="20">
        <v>1.4</v>
      </c>
      <c r="B29" s="96" t="s">
        <v>101</v>
      </c>
      <c r="C29" s="96"/>
      <c r="D29" s="96"/>
      <c r="E29" s="96"/>
      <c r="F29" s="96"/>
      <c r="G29" s="96"/>
      <c r="H29" s="86">
        <f t="shared" si="1"/>
        <v>40</v>
      </c>
      <c r="I29" s="86"/>
      <c r="J29" s="86"/>
      <c r="K29" s="253"/>
      <c r="L29" s="253"/>
      <c r="M29" s="253"/>
      <c r="N29" s="253"/>
      <c r="O29" s="253"/>
      <c r="P29" s="253"/>
      <c r="Q29" s="97"/>
      <c r="R29" s="97"/>
      <c r="S29" s="104"/>
      <c r="T29" s="80">
        <v>5</v>
      </c>
      <c r="U29" s="80"/>
      <c r="V29" s="81">
        <f aca="true" t="shared" si="2" ref="V29:V36">(T29*((K29*0)+(N29*50)+(Q29*100)))/(H29*100)</f>
        <v>0</v>
      </c>
      <c r="W29" s="82"/>
      <c r="X29" s="210"/>
      <c r="Y29" s="211"/>
      <c r="Z29" s="212"/>
    </row>
    <row r="30" spans="1:26" s="11" customFormat="1" ht="48" customHeight="1">
      <c r="A30" s="20">
        <v>1.5</v>
      </c>
      <c r="B30" s="83" t="s">
        <v>102</v>
      </c>
      <c r="C30" s="84"/>
      <c r="D30" s="84"/>
      <c r="E30" s="84"/>
      <c r="F30" s="84"/>
      <c r="G30" s="85"/>
      <c r="H30" s="86">
        <f t="shared" si="1"/>
        <v>40</v>
      </c>
      <c r="I30" s="86"/>
      <c r="J30" s="86"/>
      <c r="K30" s="238"/>
      <c r="L30" s="239"/>
      <c r="M30" s="240"/>
      <c r="N30" s="238"/>
      <c r="O30" s="239"/>
      <c r="P30" s="240"/>
      <c r="Q30" s="104"/>
      <c r="R30" s="105"/>
      <c r="S30" s="175"/>
      <c r="T30" s="193">
        <v>5</v>
      </c>
      <c r="U30" s="194"/>
      <c r="V30" s="81">
        <f t="shared" si="2"/>
        <v>0</v>
      </c>
      <c r="W30" s="82"/>
      <c r="X30" s="210"/>
      <c r="Y30" s="211"/>
      <c r="Z30" s="212"/>
    </row>
    <row r="31" spans="1:26" ht="48" customHeight="1">
      <c r="A31" s="19">
        <v>1.6</v>
      </c>
      <c r="B31" s="83" t="s">
        <v>103</v>
      </c>
      <c r="C31" s="84"/>
      <c r="D31" s="84"/>
      <c r="E31" s="84"/>
      <c r="F31" s="84"/>
      <c r="G31" s="85"/>
      <c r="H31" s="86">
        <f t="shared" si="1"/>
        <v>40</v>
      </c>
      <c r="I31" s="86"/>
      <c r="J31" s="86"/>
      <c r="K31" s="241"/>
      <c r="L31" s="242"/>
      <c r="M31" s="243"/>
      <c r="N31" s="241"/>
      <c r="O31" s="242"/>
      <c r="P31" s="243"/>
      <c r="Q31" s="172"/>
      <c r="R31" s="173"/>
      <c r="S31" s="176"/>
      <c r="T31" s="191">
        <v>5</v>
      </c>
      <c r="U31" s="192"/>
      <c r="V31" s="181">
        <f t="shared" si="2"/>
        <v>0</v>
      </c>
      <c r="W31" s="182"/>
      <c r="X31" s="210"/>
      <c r="Y31" s="211"/>
      <c r="Z31" s="212"/>
    </row>
    <row r="32" spans="1:26" s="23" customFormat="1" ht="48" customHeight="1">
      <c r="A32" s="22">
        <v>2</v>
      </c>
      <c r="B32" s="31" t="s">
        <v>93</v>
      </c>
      <c r="C32" s="32"/>
      <c r="D32" s="32"/>
      <c r="E32" s="32"/>
      <c r="F32" s="32"/>
      <c r="G32" s="33"/>
      <c r="H32" s="183">
        <f>$K$14</f>
        <v>20</v>
      </c>
      <c r="I32" s="184"/>
      <c r="J32" s="185"/>
      <c r="K32" s="238"/>
      <c r="L32" s="239"/>
      <c r="M32" s="240"/>
      <c r="N32" s="238"/>
      <c r="O32" s="239"/>
      <c r="P32" s="240"/>
      <c r="Q32" s="104"/>
      <c r="R32" s="105"/>
      <c r="S32" s="175"/>
      <c r="T32" s="177">
        <v>25</v>
      </c>
      <c r="U32" s="178"/>
      <c r="V32" s="81">
        <f t="shared" si="2"/>
        <v>0</v>
      </c>
      <c r="W32" s="82"/>
      <c r="X32" s="210"/>
      <c r="Y32" s="211"/>
      <c r="Z32" s="212"/>
    </row>
    <row r="33" spans="1:26" ht="24" customHeight="1">
      <c r="A33" s="16">
        <v>3</v>
      </c>
      <c r="B33" s="31" t="s">
        <v>94</v>
      </c>
      <c r="C33" s="32"/>
      <c r="D33" s="32"/>
      <c r="E33" s="32"/>
      <c r="F33" s="32"/>
      <c r="G33" s="33"/>
      <c r="H33" s="186">
        <f>$K$15</f>
        <v>800</v>
      </c>
      <c r="I33" s="187"/>
      <c r="J33" s="188"/>
      <c r="K33" s="241"/>
      <c r="L33" s="242"/>
      <c r="M33" s="243"/>
      <c r="N33" s="241"/>
      <c r="O33" s="242"/>
      <c r="P33" s="243"/>
      <c r="Q33" s="172"/>
      <c r="R33" s="173"/>
      <c r="S33" s="176"/>
      <c r="T33" s="179">
        <v>20</v>
      </c>
      <c r="U33" s="180"/>
      <c r="V33" s="181">
        <f t="shared" si="2"/>
        <v>0</v>
      </c>
      <c r="W33" s="182"/>
      <c r="X33" s="210"/>
      <c r="Y33" s="211"/>
      <c r="Z33" s="212"/>
    </row>
    <row r="34" spans="1:26" s="23" customFormat="1" ht="48" customHeight="1">
      <c r="A34" s="22">
        <v>4</v>
      </c>
      <c r="B34" s="31" t="s">
        <v>95</v>
      </c>
      <c r="C34" s="32"/>
      <c r="D34" s="32"/>
      <c r="E34" s="32"/>
      <c r="F34" s="32"/>
      <c r="G34" s="33"/>
      <c r="H34" s="183">
        <f>$K$16</f>
        <v>6</v>
      </c>
      <c r="I34" s="184"/>
      <c r="J34" s="185"/>
      <c r="K34" s="238"/>
      <c r="L34" s="239"/>
      <c r="M34" s="240"/>
      <c r="N34" s="238"/>
      <c r="O34" s="239"/>
      <c r="P34" s="240"/>
      <c r="Q34" s="104"/>
      <c r="R34" s="105"/>
      <c r="S34" s="175"/>
      <c r="T34" s="177">
        <v>10</v>
      </c>
      <c r="U34" s="178"/>
      <c r="V34" s="81">
        <f t="shared" si="2"/>
        <v>0</v>
      </c>
      <c r="W34" s="82"/>
      <c r="X34" s="210"/>
      <c r="Y34" s="211"/>
      <c r="Z34" s="212"/>
    </row>
    <row r="35" spans="1:26" s="23" customFormat="1" ht="48" customHeight="1">
      <c r="A35" s="22">
        <v>5</v>
      </c>
      <c r="B35" s="31" t="s">
        <v>96</v>
      </c>
      <c r="C35" s="32"/>
      <c r="D35" s="32"/>
      <c r="E35" s="32"/>
      <c r="F35" s="32"/>
      <c r="G35" s="33"/>
      <c r="H35" s="183">
        <f>$K$17</f>
        <v>1</v>
      </c>
      <c r="I35" s="184"/>
      <c r="J35" s="185"/>
      <c r="K35" s="238"/>
      <c r="L35" s="239"/>
      <c r="M35" s="240"/>
      <c r="N35" s="238"/>
      <c r="O35" s="239"/>
      <c r="P35" s="240"/>
      <c r="Q35" s="104"/>
      <c r="R35" s="105"/>
      <c r="S35" s="175"/>
      <c r="T35" s="177">
        <v>10</v>
      </c>
      <c r="U35" s="178"/>
      <c r="V35" s="81">
        <f t="shared" si="2"/>
        <v>0</v>
      </c>
      <c r="W35" s="82"/>
      <c r="X35" s="210"/>
      <c r="Y35" s="211"/>
      <c r="Z35" s="212"/>
    </row>
    <row r="36" spans="1:26" s="23" customFormat="1" ht="48" customHeight="1">
      <c r="A36" s="22">
        <v>6</v>
      </c>
      <c r="B36" s="169" t="s">
        <v>97</v>
      </c>
      <c r="C36" s="169"/>
      <c r="D36" s="169"/>
      <c r="E36" s="169"/>
      <c r="F36" s="169"/>
      <c r="G36" s="169"/>
      <c r="H36" s="170">
        <f>$K$18</f>
        <v>6</v>
      </c>
      <c r="I36" s="170"/>
      <c r="J36" s="170"/>
      <c r="K36" s="253"/>
      <c r="L36" s="253"/>
      <c r="M36" s="253"/>
      <c r="N36" s="253"/>
      <c r="O36" s="253"/>
      <c r="P36" s="253"/>
      <c r="Q36" s="97"/>
      <c r="R36" s="97"/>
      <c r="S36" s="104"/>
      <c r="T36" s="171">
        <v>10</v>
      </c>
      <c r="U36" s="171"/>
      <c r="V36" s="81">
        <f t="shared" si="2"/>
        <v>0</v>
      </c>
      <c r="W36" s="82"/>
      <c r="X36" s="213"/>
      <c r="Y36" s="214"/>
      <c r="Z36" s="215"/>
    </row>
    <row r="37" spans="1:26" ht="24" customHeight="1">
      <c r="A37" s="165" t="s">
        <v>10</v>
      </c>
      <c r="B37" s="165"/>
      <c r="C37" s="165"/>
      <c r="D37" s="165"/>
      <c r="E37" s="165"/>
      <c r="F37" s="165"/>
      <c r="G37" s="165"/>
      <c r="H37" s="165"/>
      <c r="I37" s="165"/>
      <c r="J37" s="165"/>
      <c r="K37" s="165"/>
      <c r="L37" s="165"/>
      <c r="M37" s="165"/>
      <c r="N37" s="165"/>
      <c r="O37" s="165"/>
      <c r="P37" s="165"/>
      <c r="Q37" s="165"/>
      <c r="R37" s="165"/>
      <c r="S37" s="165"/>
      <c r="T37" s="166">
        <f>SUM(T25,T32:U36)</f>
        <v>100</v>
      </c>
      <c r="U37" s="167"/>
      <c r="V37" s="168">
        <f>SUM(V25,V32:W36)</f>
        <v>0</v>
      </c>
      <c r="W37" s="168"/>
      <c r="X37" s="163"/>
      <c r="Y37" s="163"/>
      <c r="Z37" s="163"/>
    </row>
    <row r="38" spans="1:26" ht="9.95" customHeight="1">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row>
    <row r="39" ht="24" customHeight="1">
      <c r="A39" s="4" t="s">
        <v>86</v>
      </c>
    </row>
    <row r="40" spans="1:26" ht="60" customHeight="1">
      <c r="A40" s="21" t="s">
        <v>6</v>
      </c>
      <c r="B40" s="155" t="s">
        <v>40</v>
      </c>
      <c r="C40" s="155"/>
      <c r="D40" s="155"/>
      <c r="E40" s="155"/>
      <c r="F40" s="155"/>
      <c r="G40" s="155"/>
      <c r="H40" s="155"/>
      <c r="I40" s="155"/>
      <c r="J40" s="155"/>
      <c r="K40" s="155"/>
      <c r="L40" s="155"/>
      <c r="M40" s="156" t="s">
        <v>41</v>
      </c>
      <c r="N40" s="157"/>
      <c r="O40" s="157"/>
      <c r="P40" s="157"/>
      <c r="Q40" s="157"/>
      <c r="R40" s="157"/>
      <c r="S40" s="157"/>
      <c r="T40" s="157"/>
      <c r="U40" s="157"/>
      <c r="V40" s="157"/>
      <c r="W40" s="157"/>
      <c r="X40" s="158"/>
      <c r="Y40" s="159" t="s">
        <v>42</v>
      </c>
      <c r="Z40" s="159"/>
    </row>
    <row r="41" spans="1:26" ht="24" customHeight="1">
      <c r="A41" s="160" t="s">
        <v>43</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2"/>
    </row>
    <row r="42" spans="1:26" ht="48" customHeight="1">
      <c r="A42" s="26" t="str">
        <f>IF(B42&lt;&gt;"","2.1.1","")</f>
        <v/>
      </c>
      <c r="B42" s="143"/>
      <c r="C42" s="143"/>
      <c r="D42" s="143"/>
      <c r="E42" s="143"/>
      <c r="F42" s="143"/>
      <c r="G42" s="143"/>
      <c r="H42" s="143"/>
      <c r="I42" s="143"/>
      <c r="J42" s="143"/>
      <c r="K42" s="143"/>
      <c r="L42" s="143"/>
      <c r="M42" s="144"/>
      <c r="N42" s="145"/>
      <c r="O42" s="145"/>
      <c r="P42" s="145"/>
      <c r="Q42" s="145"/>
      <c r="R42" s="145"/>
      <c r="S42" s="145"/>
      <c r="T42" s="145"/>
      <c r="U42" s="145"/>
      <c r="V42" s="145"/>
      <c r="W42" s="145"/>
      <c r="X42" s="146"/>
      <c r="Y42" s="135"/>
      <c r="Z42" s="135"/>
    </row>
    <row r="43" spans="1:26" ht="48" customHeight="1">
      <c r="A43" s="26" t="str">
        <f>IF(B43&lt;&gt;"","2.1.2","")</f>
        <v/>
      </c>
      <c r="B43" s="143"/>
      <c r="C43" s="143"/>
      <c r="D43" s="143"/>
      <c r="E43" s="143"/>
      <c r="F43" s="143"/>
      <c r="G43" s="143"/>
      <c r="H43" s="143"/>
      <c r="I43" s="143"/>
      <c r="J43" s="143"/>
      <c r="K43" s="143"/>
      <c r="L43" s="143"/>
      <c r="M43" s="144"/>
      <c r="N43" s="145"/>
      <c r="O43" s="145"/>
      <c r="P43" s="145"/>
      <c r="Q43" s="145"/>
      <c r="R43" s="145"/>
      <c r="S43" s="145"/>
      <c r="T43" s="145"/>
      <c r="U43" s="145"/>
      <c r="V43" s="145"/>
      <c r="W43" s="145"/>
      <c r="X43" s="146"/>
      <c r="Y43" s="135"/>
      <c r="Z43" s="135"/>
    </row>
    <row r="44" spans="1:26" ht="48" customHeight="1">
      <c r="A44" s="26" t="str">
        <f>IF(B44&lt;&gt;"","2.1.3","")</f>
        <v/>
      </c>
      <c r="B44" s="143"/>
      <c r="C44" s="143"/>
      <c r="D44" s="143"/>
      <c r="E44" s="143"/>
      <c r="F44" s="143"/>
      <c r="G44" s="143"/>
      <c r="H44" s="143"/>
      <c r="I44" s="143"/>
      <c r="J44" s="143"/>
      <c r="K44" s="143"/>
      <c r="L44" s="143"/>
      <c r="M44" s="144"/>
      <c r="N44" s="145"/>
      <c r="O44" s="145"/>
      <c r="P44" s="145"/>
      <c r="Q44" s="145"/>
      <c r="R44" s="145"/>
      <c r="S44" s="145"/>
      <c r="T44" s="145"/>
      <c r="U44" s="145"/>
      <c r="V44" s="145"/>
      <c r="W44" s="145"/>
      <c r="X44" s="146"/>
      <c r="Y44" s="135"/>
      <c r="Z44" s="135"/>
    </row>
    <row r="45" spans="1:26" ht="48" customHeight="1">
      <c r="A45" s="26" t="str">
        <f>IF(B45&lt;&gt;"","2.1.4","")</f>
        <v/>
      </c>
      <c r="B45" s="143"/>
      <c r="C45" s="143"/>
      <c r="D45" s="143"/>
      <c r="E45" s="143"/>
      <c r="F45" s="143"/>
      <c r="G45" s="143"/>
      <c r="H45" s="143"/>
      <c r="I45" s="143"/>
      <c r="J45" s="143"/>
      <c r="K45" s="143"/>
      <c r="L45" s="143"/>
      <c r="M45" s="144"/>
      <c r="N45" s="145"/>
      <c r="O45" s="145"/>
      <c r="P45" s="145"/>
      <c r="Q45" s="145"/>
      <c r="R45" s="145"/>
      <c r="S45" s="145"/>
      <c r="T45" s="145"/>
      <c r="U45" s="145"/>
      <c r="V45" s="145"/>
      <c r="W45" s="145"/>
      <c r="X45" s="146"/>
      <c r="Y45" s="135"/>
      <c r="Z45" s="135"/>
    </row>
    <row r="46" spans="1:26" ht="48" customHeight="1">
      <c r="A46" s="26" t="str">
        <f>IF(B46&lt;&gt;"","2.1.5","")</f>
        <v/>
      </c>
      <c r="B46" s="144"/>
      <c r="C46" s="145"/>
      <c r="D46" s="145"/>
      <c r="E46" s="145"/>
      <c r="F46" s="145"/>
      <c r="G46" s="145"/>
      <c r="H46" s="145"/>
      <c r="I46" s="145"/>
      <c r="J46" s="145"/>
      <c r="K46" s="145"/>
      <c r="L46" s="146"/>
      <c r="M46" s="28"/>
      <c r="N46" s="29"/>
      <c r="O46" s="29"/>
      <c r="P46" s="29"/>
      <c r="Q46" s="29"/>
      <c r="R46" s="29"/>
      <c r="S46" s="29"/>
      <c r="T46" s="29"/>
      <c r="U46" s="29"/>
      <c r="V46" s="29"/>
      <c r="W46" s="29"/>
      <c r="X46" s="30"/>
      <c r="Y46" s="153"/>
      <c r="Z46" s="154"/>
    </row>
    <row r="47" spans="1:26" ht="24" customHeight="1">
      <c r="A47" s="160" t="s">
        <v>44</v>
      </c>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2"/>
    </row>
    <row r="48" spans="1:26" ht="48" customHeight="1">
      <c r="A48" s="26" t="str">
        <f>IF(B48&lt;&gt;"","2.2.1","")</f>
        <v/>
      </c>
      <c r="B48" s="143"/>
      <c r="C48" s="143"/>
      <c r="D48" s="143"/>
      <c r="E48" s="143"/>
      <c r="F48" s="143"/>
      <c r="G48" s="143"/>
      <c r="H48" s="143"/>
      <c r="I48" s="143"/>
      <c r="J48" s="143"/>
      <c r="K48" s="143"/>
      <c r="L48" s="143"/>
      <c r="M48" s="144"/>
      <c r="N48" s="145"/>
      <c r="O48" s="145"/>
      <c r="P48" s="145"/>
      <c r="Q48" s="145"/>
      <c r="R48" s="145"/>
      <c r="S48" s="145"/>
      <c r="T48" s="145"/>
      <c r="U48" s="145"/>
      <c r="V48" s="145"/>
      <c r="W48" s="145"/>
      <c r="X48" s="146"/>
      <c r="Y48" s="135"/>
      <c r="Z48" s="135"/>
    </row>
    <row r="49" spans="1:26" ht="48" customHeight="1">
      <c r="A49" s="26" t="str">
        <f>IF(B49&lt;&gt;"","2.2.2","")</f>
        <v/>
      </c>
      <c r="B49" s="143"/>
      <c r="C49" s="143"/>
      <c r="D49" s="143"/>
      <c r="E49" s="143"/>
      <c r="F49" s="143"/>
      <c r="G49" s="143"/>
      <c r="H49" s="143"/>
      <c r="I49" s="143"/>
      <c r="J49" s="143"/>
      <c r="K49" s="143"/>
      <c r="L49" s="143"/>
      <c r="M49" s="144"/>
      <c r="N49" s="145"/>
      <c r="O49" s="145"/>
      <c r="P49" s="145"/>
      <c r="Q49" s="145"/>
      <c r="R49" s="145"/>
      <c r="S49" s="145"/>
      <c r="T49" s="145"/>
      <c r="U49" s="145"/>
      <c r="V49" s="145"/>
      <c r="W49" s="145"/>
      <c r="X49" s="146"/>
      <c r="Y49" s="135"/>
      <c r="Z49" s="135"/>
    </row>
    <row r="50" spans="1:26" ht="48" customHeight="1">
      <c r="A50" s="26" t="str">
        <f>IF(B50&lt;&gt;"","2.2.3","")</f>
        <v/>
      </c>
      <c r="B50" s="143"/>
      <c r="C50" s="143"/>
      <c r="D50" s="143"/>
      <c r="E50" s="143"/>
      <c r="F50" s="143"/>
      <c r="G50" s="143"/>
      <c r="H50" s="143"/>
      <c r="I50" s="143"/>
      <c r="J50" s="143"/>
      <c r="K50" s="143"/>
      <c r="L50" s="143"/>
      <c r="M50" s="144"/>
      <c r="N50" s="145"/>
      <c r="O50" s="145"/>
      <c r="P50" s="145"/>
      <c r="Q50" s="145"/>
      <c r="R50" s="145"/>
      <c r="S50" s="145"/>
      <c r="T50" s="145"/>
      <c r="U50" s="145"/>
      <c r="V50" s="145"/>
      <c r="W50" s="145"/>
      <c r="X50" s="146"/>
      <c r="Y50" s="135"/>
      <c r="Z50" s="135"/>
    </row>
    <row r="51" spans="1:26" ht="48" customHeight="1">
      <c r="A51" s="26" t="str">
        <f>IF(B51&lt;&gt;"","2.2.4","")</f>
        <v/>
      </c>
      <c r="B51" s="143"/>
      <c r="C51" s="143"/>
      <c r="D51" s="143"/>
      <c r="E51" s="143"/>
      <c r="F51" s="143"/>
      <c r="G51" s="143"/>
      <c r="H51" s="143"/>
      <c r="I51" s="143"/>
      <c r="J51" s="143"/>
      <c r="K51" s="143"/>
      <c r="L51" s="143"/>
      <c r="M51" s="144"/>
      <c r="N51" s="145"/>
      <c r="O51" s="145"/>
      <c r="P51" s="145"/>
      <c r="Q51" s="145"/>
      <c r="R51" s="145"/>
      <c r="S51" s="145"/>
      <c r="T51" s="145"/>
      <c r="U51" s="145"/>
      <c r="V51" s="145"/>
      <c r="W51" s="145"/>
      <c r="X51" s="146"/>
      <c r="Y51" s="135"/>
      <c r="Z51" s="135"/>
    </row>
    <row r="52" spans="1:26" ht="48" customHeight="1">
      <c r="A52" s="26" t="str">
        <f>IF(B52&lt;&gt;"","2.2.5","")</f>
        <v/>
      </c>
      <c r="B52" s="143"/>
      <c r="C52" s="143"/>
      <c r="D52" s="143"/>
      <c r="E52" s="143"/>
      <c r="F52" s="143"/>
      <c r="G52" s="143"/>
      <c r="H52" s="143"/>
      <c r="I52" s="143"/>
      <c r="J52" s="143"/>
      <c r="K52" s="143"/>
      <c r="L52" s="143"/>
      <c r="M52" s="144"/>
      <c r="N52" s="145"/>
      <c r="O52" s="145"/>
      <c r="P52" s="145"/>
      <c r="Q52" s="145"/>
      <c r="R52" s="145"/>
      <c r="S52" s="145"/>
      <c r="T52" s="145"/>
      <c r="U52" s="145"/>
      <c r="V52" s="145"/>
      <c r="W52" s="145"/>
      <c r="X52" s="146"/>
      <c r="Y52" s="135"/>
      <c r="Z52" s="135"/>
    </row>
    <row r="53" spans="1:26" ht="24" customHeight="1">
      <c r="A53" s="160" t="s">
        <v>45</v>
      </c>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2"/>
    </row>
    <row r="54" spans="1:26" ht="48" customHeight="1">
      <c r="A54" s="26" t="str">
        <f>IF(B54&lt;&gt;"","2.3.1","")</f>
        <v/>
      </c>
      <c r="B54" s="143"/>
      <c r="C54" s="143"/>
      <c r="D54" s="143"/>
      <c r="E54" s="143"/>
      <c r="F54" s="143"/>
      <c r="G54" s="143"/>
      <c r="H54" s="143"/>
      <c r="I54" s="143"/>
      <c r="J54" s="143"/>
      <c r="K54" s="143"/>
      <c r="L54" s="143"/>
      <c r="M54" s="144"/>
      <c r="N54" s="145"/>
      <c r="O54" s="145"/>
      <c r="P54" s="145"/>
      <c r="Q54" s="145"/>
      <c r="R54" s="145"/>
      <c r="S54" s="145"/>
      <c r="T54" s="145"/>
      <c r="U54" s="145"/>
      <c r="V54" s="145"/>
      <c r="W54" s="145"/>
      <c r="X54" s="146"/>
      <c r="Y54" s="135"/>
      <c r="Z54" s="135"/>
    </row>
    <row r="55" spans="1:26" ht="48" customHeight="1">
      <c r="A55" s="26" t="str">
        <f>IF(B55&lt;&gt;"","2.3.2","")</f>
        <v/>
      </c>
      <c r="B55" s="143"/>
      <c r="C55" s="143"/>
      <c r="D55" s="143"/>
      <c r="E55" s="143"/>
      <c r="F55" s="143"/>
      <c r="G55" s="143"/>
      <c r="H55" s="143"/>
      <c r="I55" s="143"/>
      <c r="J55" s="143"/>
      <c r="K55" s="143"/>
      <c r="L55" s="143"/>
      <c r="M55" s="144"/>
      <c r="N55" s="145"/>
      <c r="O55" s="145"/>
      <c r="P55" s="145"/>
      <c r="Q55" s="145"/>
      <c r="R55" s="145"/>
      <c r="S55" s="145"/>
      <c r="T55" s="145"/>
      <c r="U55" s="145"/>
      <c r="V55" s="145"/>
      <c r="W55" s="145"/>
      <c r="X55" s="146"/>
      <c r="Y55" s="135"/>
      <c r="Z55" s="135"/>
    </row>
    <row r="56" spans="1:26" ht="48" customHeight="1">
      <c r="A56" s="26" t="str">
        <f>IF(B56&lt;&gt;"","2.3.3","")</f>
        <v/>
      </c>
      <c r="B56" s="143"/>
      <c r="C56" s="143"/>
      <c r="D56" s="143"/>
      <c r="E56" s="143"/>
      <c r="F56" s="143"/>
      <c r="G56" s="143"/>
      <c r="H56" s="143"/>
      <c r="I56" s="143"/>
      <c r="J56" s="143"/>
      <c r="K56" s="143"/>
      <c r="L56" s="143"/>
      <c r="M56" s="144"/>
      <c r="N56" s="145"/>
      <c r="O56" s="145"/>
      <c r="P56" s="145"/>
      <c r="Q56" s="145"/>
      <c r="R56" s="145"/>
      <c r="S56" s="145"/>
      <c r="T56" s="145"/>
      <c r="U56" s="145"/>
      <c r="V56" s="145"/>
      <c r="W56" s="145"/>
      <c r="X56" s="146"/>
      <c r="Y56" s="135"/>
      <c r="Z56" s="135"/>
    </row>
    <row r="57" spans="1:26" ht="48" customHeight="1">
      <c r="A57" s="26" t="str">
        <f>IF(B57&lt;&gt;"","2.3.4","")</f>
        <v/>
      </c>
      <c r="B57" s="143"/>
      <c r="C57" s="143"/>
      <c r="D57" s="143"/>
      <c r="E57" s="143"/>
      <c r="F57" s="143"/>
      <c r="G57" s="143"/>
      <c r="H57" s="143"/>
      <c r="I57" s="143"/>
      <c r="J57" s="143"/>
      <c r="K57" s="143"/>
      <c r="L57" s="143"/>
      <c r="M57" s="144"/>
      <c r="N57" s="145"/>
      <c r="O57" s="145"/>
      <c r="P57" s="145"/>
      <c r="Q57" s="145"/>
      <c r="R57" s="145"/>
      <c r="S57" s="145"/>
      <c r="T57" s="145"/>
      <c r="U57" s="145"/>
      <c r="V57" s="145"/>
      <c r="W57" s="145"/>
      <c r="X57" s="146"/>
      <c r="Y57" s="135"/>
      <c r="Z57" s="135"/>
    </row>
    <row r="58" spans="1:26" ht="48" customHeight="1">
      <c r="A58" s="26" t="str">
        <f>IF(B58&lt;&gt;"","2.3.5","")</f>
        <v/>
      </c>
      <c r="B58" s="143"/>
      <c r="C58" s="143"/>
      <c r="D58" s="143"/>
      <c r="E58" s="143"/>
      <c r="F58" s="143"/>
      <c r="G58" s="143"/>
      <c r="H58" s="143"/>
      <c r="I58" s="143"/>
      <c r="J58" s="143"/>
      <c r="K58" s="143"/>
      <c r="L58" s="143"/>
      <c r="M58" s="144"/>
      <c r="N58" s="145"/>
      <c r="O58" s="145"/>
      <c r="P58" s="145"/>
      <c r="Q58" s="145"/>
      <c r="R58" s="145"/>
      <c r="S58" s="145"/>
      <c r="T58" s="145"/>
      <c r="U58" s="145"/>
      <c r="V58" s="145"/>
      <c r="W58" s="145"/>
      <c r="X58" s="146"/>
      <c r="Y58" s="135"/>
      <c r="Z58" s="135"/>
    </row>
    <row r="59" ht="9.95" customHeight="1"/>
    <row r="60" ht="24" customHeight="1">
      <c r="A60" s="5" t="s">
        <v>87</v>
      </c>
    </row>
    <row r="61" ht="9.95" customHeight="1"/>
    <row r="62" spans="1:26" ht="72" customHeight="1">
      <c r="A62" s="21" t="s">
        <v>6</v>
      </c>
      <c r="B62" s="155" t="s">
        <v>46</v>
      </c>
      <c r="C62" s="155"/>
      <c r="D62" s="155"/>
      <c r="E62" s="155"/>
      <c r="F62" s="155"/>
      <c r="G62" s="155"/>
      <c r="H62" s="155" t="s">
        <v>41</v>
      </c>
      <c r="I62" s="155"/>
      <c r="J62" s="155"/>
      <c r="K62" s="155"/>
      <c r="L62" s="155"/>
      <c r="M62" s="155"/>
      <c r="N62" s="155"/>
      <c r="O62" s="155"/>
      <c r="P62" s="155"/>
      <c r="Q62" s="156" t="s">
        <v>47</v>
      </c>
      <c r="R62" s="157"/>
      <c r="S62" s="157"/>
      <c r="T62" s="157"/>
      <c r="U62" s="157"/>
      <c r="V62" s="157"/>
      <c r="W62" s="157"/>
      <c r="X62" s="158"/>
      <c r="Y62" s="159" t="s">
        <v>42</v>
      </c>
      <c r="Z62" s="159"/>
    </row>
    <row r="63" spans="1:26" ht="72" customHeight="1">
      <c r="A63" s="26" t="str">
        <f>IF(B63&lt;&gt;"","3.1","")</f>
        <v/>
      </c>
      <c r="B63" s="143"/>
      <c r="C63" s="143"/>
      <c r="D63" s="143"/>
      <c r="E63" s="143"/>
      <c r="F63" s="143"/>
      <c r="G63" s="143"/>
      <c r="H63" s="143"/>
      <c r="I63" s="143"/>
      <c r="J63" s="143"/>
      <c r="K63" s="143"/>
      <c r="L63" s="143"/>
      <c r="M63" s="143"/>
      <c r="N63" s="143"/>
      <c r="O63" s="143"/>
      <c r="P63" s="143"/>
      <c r="Q63" s="144"/>
      <c r="R63" s="145"/>
      <c r="S63" s="145"/>
      <c r="T63" s="145"/>
      <c r="U63" s="145"/>
      <c r="V63" s="145"/>
      <c r="W63" s="145"/>
      <c r="X63" s="146"/>
      <c r="Y63" s="135"/>
      <c r="Z63" s="135"/>
    </row>
    <row r="64" spans="1:26" ht="72" customHeight="1">
      <c r="A64" s="26" t="str">
        <f>IF(B64&lt;&gt;"","3.2","")</f>
        <v/>
      </c>
      <c r="B64" s="143"/>
      <c r="C64" s="143"/>
      <c r="D64" s="143"/>
      <c r="E64" s="143"/>
      <c r="F64" s="143"/>
      <c r="G64" s="143"/>
      <c r="H64" s="143"/>
      <c r="I64" s="143"/>
      <c r="J64" s="143"/>
      <c r="K64" s="143"/>
      <c r="L64" s="143"/>
      <c r="M64" s="143"/>
      <c r="N64" s="143"/>
      <c r="O64" s="143"/>
      <c r="P64" s="143"/>
      <c r="Q64" s="144"/>
      <c r="R64" s="145"/>
      <c r="S64" s="145"/>
      <c r="T64" s="145"/>
      <c r="U64" s="145"/>
      <c r="V64" s="145"/>
      <c r="W64" s="145"/>
      <c r="X64" s="146"/>
      <c r="Y64" s="135"/>
      <c r="Z64" s="135"/>
    </row>
    <row r="65" spans="1:26" ht="72" customHeight="1">
      <c r="A65" s="26" t="str">
        <f>IF(B65&lt;&gt;"","3.3","")</f>
        <v/>
      </c>
      <c r="B65" s="143"/>
      <c r="C65" s="143"/>
      <c r="D65" s="143"/>
      <c r="E65" s="143"/>
      <c r="F65" s="143"/>
      <c r="G65" s="143"/>
      <c r="H65" s="143"/>
      <c r="I65" s="143"/>
      <c r="J65" s="143"/>
      <c r="K65" s="143"/>
      <c r="L65" s="143"/>
      <c r="M65" s="143"/>
      <c r="N65" s="143"/>
      <c r="O65" s="143"/>
      <c r="P65" s="143"/>
      <c r="Q65" s="144"/>
      <c r="R65" s="145"/>
      <c r="S65" s="145"/>
      <c r="T65" s="145"/>
      <c r="U65" s="145"/>
      <c r="V65" s="145"/>
      <c r="W65" s="145"/>
      <c r="X65" s="146"/>
      <c r="Y65" s="135"/>
      <c r="Z65" s="135"/>
    </row>
    <row r="66" spans="1:26" ht="72" customHeight="1">
      <c r="A66" s="26" t="str">
        <f>IF(B66&lt;&gt;"","3.4","")</f>
        <v/>
      </c>
      <c r="B66" s="143"/>
      <c r="C66" s="143"/>
      <c r="D66" s="143"/>
      <c r="E66" s="143"/>
      <c r="F66" s="143"/>
      <c r="G66" s="143"/>
      <c r="H66" s="143"/>
      <c r="I66" s="143"/>
      <c r="J66" s="143"/>
      <c r="K66" s="143"/>
      <c r="L66" s="143"/>
      <c r="M66" s="143"/>
      <c r="N66" s="143"/>
      <c r="O66" s="143"/>
      <c r="P66" s="143"/>
      <c r="Q66" s="144"/>
      <c r="R66" s="145"/>
      <c r="S66" s="145"/>
      <c r="T66" s="145"/>
      <c r="U66" s="145"/>
      <c r="V66" s="145"/>
      <c r="W66" s="145"/>
      <c r="X66" s="146"/>
      <c r="Y66" s="135"/>
      <c r="Z66" s="135"/>
    </row>
    <row r="67" spans="1:26" ht="72" customHeight="1">
      <c r="A67" s="26" t="str">
        <f>IF(B67&lt;&gt;"","3.5","")</f>
        <v/>
      </c>
      <c r="B67" s="144"/>
      <c r="C67" s="145"/>
      <c r="D67" s="145"/>
      <c r="E67" s="145"/>
      <c r="F67" s="145"/>
      <c r="G67" s="146"/>
      <c r="H67" s="144"/>
      <c r="I67" s="145"/>
      <c r="J67" s="145"/>
      <c r="K67" s="145"/>
      <c r="L67" s="145"/>
      <c r="M67" s="145"/>
      <c r="N67" s="145"/>
      <c r="O67" s="145"/>
      <c r="P67" s="146"/>
      <c r="Q67" s="144"/>
      <c r="R67" s="145"/>
      <c r="S67" s="145"/>
      <c r="T67" s="145"/>
      <c r="U67" s="145"/>
      <c r="V67" s="145"/>
      <c r="W67" s="145"/>
      <c r="X67" s="146"/>
      <c r="Y67" s="153"/>
      <c r="Z67" s="154"/>
    </row>
    <row r="68" spans="1:26" s="17" customFormat="1" ht="72" customHeight="1">
      <c r="A68" s="26" t="str">
        <f>IF(B68&lt;&gt;"","3.6","")</f>
        <v/>
      </c>
      <c r="B68" s="143"/>
      <c r="C68" s="143"/>
      <c r="D68" s="143"/>
      <c r="E68" s="143"/>
      <c r="F68" s="143"/>
      <c r="G68" s="143"/>
      <c r="H68" s="143"/>
      <c r="I68" s="143"/>
      <c r="J68" s="143"/>
      <c r="K68" s="143"/>
      <c r="L68" s="143"/>
      <c r="M68" s="143"/>
      <c r="N68" s="143"/>
      <c r="O68" s="143"/>
      <c r="P68" s="143"/>
      <c r="Q68" s="144"/>
      <c r="R68" s="145"/>
      <c r="S68" s="145"/>
      <c r="T68" s="145"/>
      <c r="U68" s="145"/>
      <c r="V68" s="145"/>
      <c r="W68" s="145"/>
      <c r="X68" s="146"/>
      <c r="Y68" s="135"/>
      <c r="Z68" s="135"/>
    </row>
    <row r="69" ht="9.95" customHeight="1">
      <c r="A69" s="5"/>
    </row>
    <row r="70" ht="24" customHeight="1">
      <c r="A70" s="5" t="s">
        <v>88</v>
      </c>
    </row>
    <row r="71" ht="9.95" customHeight="1">
      <c r="A71" s="5"/>
    </row>
    <row r="72" spans="2:25" ht="48" customHeight="1">
      <c r="B72" s="147"/>
      <c r="C72" s="148"/>
      <c r="D72" s="148"/>
      <c r="E72" s="148"/>
      <c r="F72" s="148"/>
      <c r="G72" s="148"/>
      <c r="H72" s="148"/>
      <c r="I72" s="148"/>
      <c r="J72" s="148"/>
      <c r="K72" s="148"/>
      <c r="L72" s="148"/>
      <c r="M72" s="148"/>
      <c r="N72" s="148"/>
      <c r="O72" s="148"/>
      <c r="P72" s="148"/>
      <c r="Q72" s="148"/>
      <c r="R72" s="148"/>
      <c r="S72" s="148"/>
      <c r="T72" s="148"/>
      <c r="U72" s="148"/>
      <c r="V72" s="148"/>
      <c r="W72" s="148"/>
      <c r="X72" s="148"/>
      <c r="Y72" s="149"/>
    </row>
    <row r="73" spans="2:25" ht="48" customHeight="1">
      <c r="B73" s="150"/>
      <c r="C73" s="151"/>
      <c r="D73" s="151"/>
      <c r="E73" s="151"/>
      <c r="F73" s="151"/>
      <c r="G73" s="151"/>
      <c r="H73" s="151"/>
      <c r="I73" s="151"/>
      <c r="J73" s="151"/>
      <c r="K73" s="151"/>
      <c r="L73" s="151"/>
      <c r="M73" s="151"/>
      <c r="N73" s="151"/>
      <c r="O73" s="151"/>
      <c r="P73" s="151"/>
      <c r="Q73" s="151"/>
      <c r="R73" s="151"/>
      <c r="S73" s="151"/>
      <c r="T73" s="151"/>
      <c r="U73" s="151"/>
      <c r="V73" s="151"/>
      <c r="W73" s="151"/>
      <c r="X73" s="151"/>
      <c r="Y73" s="152"/>
    </row>
    <row r="74" spans="2:25" ht="48" customHeight="1">
      <c r="B74" s="150"/>
      <c r="C74" s="151"/>
      <c r="D74" s="151"/>
      <c r="E74" s="151"/>
      <c r="F74" s="151"/>
      <c r="G74" s="151"/>
      <c r="H74" s="151"/>
      <c r="I74" s="151"/>
      <c r="J74" s="151"/>
      <c r="K74" s="151"/>
      <c r="L74" s="151"/>
      <c r="M74" s="151"/>
      <c r="N74" s="151"/>
      <c r="O74" s="151"/>
      <c r="P74" s="151"/>
      <c r="Q74" s="151"/>
      <c r="R74" s="151"/>
      <c r="S74" s="151"/>
      <c r="T74" s="151"/>
      <c r="U74" s="151"/>
      <c r="V74" s="151"/>
      <c r="W74" s="151"/>
      <c r="X74" s="151"/>
      <c r="Y74" s="152"/>
    </row>
    <row r="75" spans="2:25" ht="48" customHeight="1">
      <c r="B75" s="150"/>
      <c r="C75" s="151"/>
      <c r="D75" s="151"/>
      <c r="E75" s="151"/>
      <c r="F75" s="151"/>
      <c r="G75" s="151"/>
      <c r="H75" s="151"/>
      <c r="I75" s="151"/>
      <c r="J75" s="151"/>
      <c r="K75" s="151"/>
      <c r="L75" s="151"/>
      <c r="M75" s="151"/>
      <c r="N75" s="151"/>
      <c r="O75" s="151"/>
      <c r="P75" s="151"/>
      <c r="Q75" s="151"/>
      <c r="R75" s="151"/>
      <c r="S75" s="151"/>
      <c r="T75" s="151"/>
      <c r="U75" s="151"/>
      <c r="V75" s="151"/>
      <c r="W75" s="151"/>
      <c r="X75" s="151"/>
      <c r="Y75" s="152"/>
    </row>
    <row r="76" spans="2:25" ht="48" customHeight="1">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2"/>
    </row>
    <row r="77" ht="21" customHeight="1">
      <c r="A77" s="5"/>
    </row>
    <row r="78" ht="15">
      <c r="A78" s="5" t="s">
        <v>89</v>
      </c>
    </row>
    <row r="79" ht="24" customHeight="1"/>
    <row r="80" spans="2:25" ht="10.35" customHeight="1">
      <c r="B80" s="134"/>
      <c r="C80" s="134"/>
      <c r="D80" s="134"/>
      <c r="E80" s="134"/>
      <c r="F80" s="134"/>
      <c r="G80" s="134"/>
      <c r="H80" s="134"/>
      <c r="J80" s="134"/>
      <c r="K80" s="134"/>
      <c r="L80" s="134"/>
      <c r="M80" s="134"/>
      <c r="N80" s="134"/>
      <c r="O80" s="134"/>
      <c r="P80" s="134"/>
      <c r="Q80" s="134"/>
      <c r="S80" s="113"/>
      <c r="T80" s="114"/>
      <c r="U80" s="114"/>
      <c r="V80" s="114"/>
      <c r="W80" s="114"/>
      <c r="X80" s="114"/>
      <c r="Y80" s="115"/>
    </row>
    <row r="81" spans="2:25" ht="10.35" customHeight="1">
      <c r="B81" s="134"/>
      <c r="C81" s="134"/>
      <c r="D81" s="134"/>
      <c r="E81" s="134"/>
      <c r="F81" s="134"/>
      <c r="G81" s="134"/>
      <c r="H81" s="134"/>
      <c r="J81" s="134"/>
      <c r="K81" s="134"/>
      <c r="L81" s="134"/>
      <c r="M81" s="134"/>
      <c r="N81" s="134"/>
      <c r="O81" s="134"/>
      <c r="P81" s="134"/>
      <c r="Q81" s="134"/>
      <c r="S81" s="116"/>
      <c r="T81" s="117"/>
      <c r="U81" s="117"/>
      <c r="V81" s="117"/>
      <c r="W81" s="117"/>
      <c r="X81" s="117"/>
      <c r="Y81" s="118"/>
    </row>
    <row r="82" spans="2:25" ht="21" customHeight="1">
      <c r="B82" s="134"/>
      <c r="C82" s="134"/>
      <c r="D82" s="134"/>
      <c r="E82" s="134"/>
      <c r="F82" s="134"/>
      <c r="G82" s="134"/>
      <c r="H82" s="134"/>
      <c r="J82" s="134"/>
      <c r="K82" s="134"/>
      <c r="L82" s="134"/>
      <c r="M82" s="134"/>
      <c r="N82" s="134"/>
      <c r="O82" s="134"/>
      <c r="P82" s="134"/>
      <c r="Q82" s="134"/>
      <c r="S82" s="116"/>
      <c r="T82" s="117"/>
      <c r="U82" s="117"/>
      <c r="V82" s="117"/>
      <c r="W82" s="117"/>
      <c r="X82" s="117"/>
      <c r="Y82" s="118"/>
    </row>
    <row r="83" spans="2:25" ht="35.25" customHeight="1">
      <c r="B83" s="134"/>
      <c r="C83" s="134"/>
      <c r="D83" s="134"/>
      <c r="E83" s="134"/>
      <c r="F83" s="134"/>
      <c r="G83" s="134"/>
      <c r="H83" s="134"/>
      <c r="J83" s="134"/>
      <c r="K83" s="134"/>
      <c r="L83" s="134"/>
      <c r="M83" s="134"/>
      <c r="N83" s="134"/>
      <c r="O83" s="134"/>
      <c r="P83" s="134"/>
      <c r="Q83" s="134"/>
      <c r="S83" s="116"/>
      <c r="T83" s="117"/>
      <c r="U83" s="117"/>
      <c r="V83" s="117"/>
      <c r="W83" s="117"/>
      <c r="X83" s="117"/>
      <c r="Y83" s="118"/>
    </row>
    <row r="84" spans="2:25" ht="21" customHeight="1">
      <c r="B84" s="134"/>
      <c r="C84" s="134"/>
      <c r="D84" s="134"/>
      <c r="E84" s="134"/>
      <c r="F84" s="134"/>
      <c r="G84" s="134"/>
      <c r="H84" s="134"/>
      <c r="J84" s="134"/>
      <c r="K84" s="134"/>
      <c r="L84" s="134"/>
      <c r="M84" s="134"/>
      <c r="N84" s="134"/>
      <c r="O84" s="134"/>
      <c r="P84" s="134"/>
      <c r="Q84" s="134"/>
      <c r="S84" s="116"/>
      <c r="T84" s="117"/>
      <c r="U84" s="117"/>
      <c r="V84" s="117"/>
      <c r="W84" s="117"/>
      <c r="X84" s="117"/>
      <c r="Y84" s="118"/>
    </row>
    <row r="85" spans="2:25" ht="21" customHeight="1">
      <c r="B85" s="134"/>
      <c r="C85" s="134"/>
      <c r="D85" s="134"/>
      <c r="E85" s="134"/>
      <c r="F85" s="134"/>
      <c r="G85" s="134"/>
      <c r="H85" s="134"/>
      <c r="J85" s="134"/>
      <c r="K85" s="134"/>
      <c r="L85" s="134"/>
      <c r="M85" s="134"/>
      <c r="N85" s="134"/>
      <c r="O85" s="134"/>
      <c r="P85" s="134"/>
      <c r="Q85" s="134"/>
      <c r="S85" s="116"/>
      <c r="T85" s="117"/>
      <c r="U85" s="117"/>
      <c r="V85" s="117"/>
      <c r="W85" s="117"/>
      <c r="X85" s="117"/>
      <c r="Y85" s="118"/>
    </row>
    <row r="86" spans="2:25" ht="21" customHeight="1">
      <c r="B86" s="134"/>
      <c r="C86" s="134"/>
      <c r="D86" s="134"/>
      <c r="E86" s="134"/>
      <c r="F86" s="134"/>
      <c r="G86" s="134"/>
      <c r="H86" s="134"/>
      <c r="J86" s="134"/>
      <c r="K86" s="134"/>
      <c r="L86" s="134"/>
      <c r="M86" s="134"/>
      <c r="N86" s="134"/>
      <c r="O86" s="134"/>
      <c r="P86" s="134"/>
      <c r="Q86" s="134"/>
      <c r="S86" s="116"/>
      <c r="T86" s="117"/>
      <c r="U86" s="117"/>
      <c r="V86" s="117"/>
      <c r="W86" s="117"/>
      <c r="X86" s="117"/>
      <c r="Y86" s="118"/>
    </row>
    <row r="87" spans="2:25" ht="21" customHeight="1">
      <c r="B87" s="134"/>
      <c r="C87" s="134"/>
      <c r="D87" s="134"/>
      <c r="E87" s="134"/>
      <c r="F87" s="134"/>
      <c r="G87" s="134"/>
      <c r="H87" s="134"/>
      <c r="J87" s="134"/>
      <c r="K87" s="134"/>
      <c r="L87" s="134"/>
      <c r="M87" s="134"/>
      <c r="N87" s="134"/>
      <c r="O87" s="134"/>
      <c r="P87" s="134"/>
      <c r="Q87" s="134"/>
      <c r="S87" s="116"/>
      <c r="T87" s="117"/>
      <c r="U87" s="117"/>
      <c r="V87" s="117"/>
      <c r="W87" s="117"/>
      <c r="X87" s="117"/>
      <c r="Y87" s="118"/>
    </row>
    <row r="88" spans="2:25" ht="21" customHeight="1">
      <c r="B88" s="134"/>
      <c r="C88" s="134"/>
      <c r="D88" s="134"/>
      <c r="E88" s="134"/>
      <c r="F88" s="134"/>
      <c r="G88" s="134"/>
      <c r="H88" s="134"/>
      <c r="J88" s="134"/>
      <c r="K88" s="134"/>
      <c r="L88" s="134"/>
      <c r="M88" s="134"/>
      <c r="N88" s="134"/>
      <c r="O88" s="134"/>
      <c r="P88" s="134"/>
      <c r="Q88" s="134"/>
      <c r="S88" s="116"/>
      <c r="T88" s="117"/>
      <c r="U88" s="117"/>
      <c r="V88" s="117"/>
      <c r="W88" s="117"/>
      <c r="X88" s="117"/>
      <c r="Y88" s="118"/>
    </row>
    <row r="89" spans="2:25" ht="21" customHeight="1">
      <c r="B89" s="134"/>
      <c r="C89" s="134"/>
      <c r="D89" s="134"/>
      <c r="E89" s="134"/>
      <c r="F89" s="134"/>
      <c r="G89" s="134"/>
      <c r="H89" s="134"/>
      <c r="J89" s="134"/>
      <c r="K89" s="134"/>
      <c r="L89" s="134"/>
      <c r="M89" s="134"/>
      <c r="N89" s="134"/>
      <c r="O89" s="134"/>
      <c r="P89" s="134"/>
      <c r="Q89" s="134"/>
      <c r="S89" s="119"/>
      <c r="T89" s="120"/>
      <c r="U89" s="120"/>
      <c r="V89" s="120"/>
      <c r="W89" s="120"/>
      <c r="X89" s="120"/>
      <c r="Y89" s="121"/>
    </row>
    <row r="90" spans="2:25" ht="48" customHeight="1">
      <c r="B90" s="142"/>
      <c r="C90" s="142"/>
      <c r="D90" s="142"/>
      <c r="E90" s="142"/>
      <c r="F90" s="142"/>
      <c r="G90" s="142"/>
      <c r="H90" s="142"/>
      <c r="J90" s="136"/>
      <c r="K90" s="137"/>
      <c r="L90" s="137"/>
      <c r="M90" s="137"/>
      <c r="N90" s="137"/>
      <c r="O90" s="137"/>
      <c r="P90" s="137"/>
      <c r="Q90" s="138"/>
      <c r="S90" s="136"/>
      <c r="T90" s="137"/>
      <c r="U90" s="137"/>
      <c r="V90" s="137"/>
      <c r="W90" s="137"/>
      <c r="X90" s="137"/>
      <c r="Y90" s="138"/>
    </row>
    <row r="91" spans="2:25" ht="48" customHeight="1">
      <c r="B91" s="142"/>
      <c r="C91" s="142"/>
      <c r="D91" s="142"/>
      <c r="E91" s="142"/>
      <c r="F91" s="142"/>
      <c r="G91" s="142"/>
      <c r="H91" s="142"/>
      <c r="J91" s="139"/>
      <c r="K91" s="140"/>
      <c r="L91" s="140"/>
      <c r="M91" s="140"/>
      <c r="N91" s="140"/>
      <c r="O91" s="140"/>
      <c r="P91" s="140"/>
      <c r="Q91" s="141"/>
      <c r="S91" s="139"/>
      <c r="T91" s="140"/>
      <c r="U91" s="140"/>
      <c r="V91" s="140"/>
      <c r="W91" s="140"/>
      <c r="X91" s="140"/>
      <c r="Y91" s="141"/>
    </row>
    <row r="92" ht="21" customHeight="1"/>
    <row r="93" spans="2:25" ht="21" customHeight="1">
      <c r="B93" s="134"/>
      <c r="C93" s="134"/>
      <c r="D93" s="134"/>
      <c r="E93" s="134"/>
      <c r="F93" s="134"/>
      <c r="G93" s="134"/>
      <c r="H93" s="134"/>
      <c r="J93" s="134"/>
      <c r="K93" s="134"/>
      <c r="L93" s="134"/>
      <c r="M93" s="134"/>
      <c r="N93" s="134"/>
      <c r="O93" s="134"/>
      <c r="P93" s="134"/>
      <c r="Q93" s="134"/>
      <c r="S93" s="113"/>
      <c r="T93" s="114"/>
      <c r="U93" s="114"/>
      <c r="V93" s="114"/>
      <c r="W93" s="114"/>
      <c r="X93" s="114"/>
      <c r="Y93" s="115"/>
    </row>
    <row r="94" spans="2:25" ht="21" customHeight="1">
      <c r="B94" s="134"/>
      <c r="C94" s="134"/>
      <c r="D94" s="134"/>
      <c r="E94" s="134"/>
      <c r="F94" s="134"/>
      <c r="G94" s="134"/>
      <c r="H94" s="134"/>
      <c r="J94" s="134"/>
      <c r="K94" s="134"/>
      <c r="L94" s="134"/>
      <c r="M94" s="134"/>
      <c r="N94" s="134"/>
      <c r="O94" s="134"/>
      <c r="P94" s="134"/>
      <c r="Q94" s="134"/>
      <c r="S94" s="116"/>
      <c r="T94" s="117"/>
      <c r="U94" s="117"/>
      <c r="V94" s="117"/>
      <c r="W94" s="117"/>
      <c r="X94" s="117"/>
      <c r="Y94" s="118"/>
    </row>
    <row r="95" spans="2:25" ht="21" customHeight="1">
      <c r="B95" s="134"/>
      <c r="C95" s="134"/>
      <c r="D95" s="134"/>
      <c r="E95" s="134"/>
      <c r="F95" s="134"/>
      <c r="G95" s="134"/>
      <c r="H95" s="134"/>
      <c r="J95" s="134"/>
      <c r="K95" s="134"/>
      <c r="L95" s="134"/>
      <c r="M95" s="134"/>
      <c r="N95" s="134"/>
      <c r="O95" s="134"/>
      <c r="P95" s="134"/>
      <c r="Q95" s="134"/>
      <c r="S95" s="116"/>
      <c r="T95" s="117"/>
      <c r="U95" s="117"/>
      <c r="V95" s="117"/>
      <c r="W95" s="117"/>
      <c r="X95" s="117"/>
      <c r="Y95" s="118"/>
    </row>
    <row r="96" spans="2:25" ht="21" customHeight="1">
      <c r="B96" s="134"/>
      <c r="C96" s="134"/>
      <c r="D96" s="134"/>
      <c r="E96" s="134"/>
      <c r="F96" s="134"/>
      <c r="G96" s="134"/>
      <c r="H96" s="134"/>
      <c r="J96" s="134"/>
      <c r="K96" s="134"/>
      <c r="L96" s="134"/>
      <c r="M96" s="134"/>
      <c r="N96" s="134"/>
      <c r="O96" s="134"/>
      <c r="P96" s="134"/>
      <c r="Q96" s="134"/>
      <c r="S96" s="116"/>
      <c r="T96" s="117"/>
      <c r="U96" s="117"/>
      <c r="V96" s="117"/>
      <c r="W96" s="117"/>
      <c r="X96" s="117"/>
      <c r="Y96" s="118"/>
    </row>
    <row r="97" spans="2:25" ht="21" customHeight="1">
      <c r="B97" s="134"/>
      <c r="C97" s="134"/>
      <c r="D97" s="134"/>
      <c r="E97" s="134"/>
      <c r="F97" s="134"/>
      <c r="G97" s="134"/>
      <c r="H97" s="134"/>
      <c r="J97" s="134"/>
      <c r="K97" s="134"/>
      <c r="L97" s="134"/>
      <c r="M97" s="134"/>
      <c r="N97" s="134"/>
      <c r="O97" s="134"/>
      <c r="P97" s="134"/>
      <c r="Q97" s="134"/>
      <c r="S97" s="116"/>
      <c r="T97" s="117"/>
      <c r="U97" s="117"/>
      <c r="V97" s="117"/>
      <c r="W97" s="117"/>
      <c r="X97" s="117"/>
      <c r="Y97" s="118"/>
    </row>
    <row r="98" spans="2:25" ht="21" customHeight="1">
      <c r="B98" s="134"/>
      <c r="C98" s="134"/>
      <c r="D98" s="134"/>
      <c r="E98" s="134"/>
      <c r="F98" s="134"/>
      <c r="G98" s="134"/>
      <c r="H98" s="134"/>
      <c r="J98" s="134"/>
      <c r="K98" s="134"/>
      <c r="L98" s="134"/>
      <c r="M98" s="134"/>
      <c r="N98" s="134"/>
      <c r="O98" s="134"/>
      <c r="P98" s="134"/>
      <c r="Q98" s="134"/>
      <c r="S98" s="116"/>
      <c r="T98" s="117"/>
      <c r="U98" s="117"/>
      <c r="V98" s="117"/>
      <c r="W98" s="117"/>
      <c r="X98" s="117"/>
      <c r="Y98" s="118"/>
    </row>
    <row r="99" spans="2:25" ht="21" customHeight="1">
      <c r="B99" s="134"/>
      <c r="C99" s="134"/>
      <c r="D99" s="134"/>
      <c r="E99" s="134"/>
      <c r="F99" s="134"/>
      <c r="G99" s="134"/>
      <c r="H99" s="134"/>
      <c r="J99" s="134"/>
      <c r="K99" s="134"/>
      <c r="L99" s="134"/>
      <c r="M99" s="134"/>
      <c r="N99" s="134"/>
      <c r="O99" s="134"/>
      <c r="P99" s="134"/>
      <c r="Q99" s="134"/>
      <c r="S99" s="116"/>
      <c r="T99" s="117"/>
      <c r="U99" s="117"/>
      <c r="V99" s="117"/>
      <c r="W99" s="117"/>
      <c r="X99" s="117"/>
      <c r="Y99" s="118"/>
    </row>
    <row r="100" spans="2:25" ht="21" customHeight="1">
      <c r="B100" s="134"/>
      <c r="C100" s="134"/>
      <c r="D100" s="134"/>
      <c r="E100" s="134"/>
      <c r="F100" s="134"/>
      <c r="G100" s="134"/>
      <c r="H100" s="134"/>
      <c r="J100" s="134"/>
      <c r="K100" s="134"/>
      <c r="L100" s="134"/>
      <c r="M100" s="134"/>
      <c r="N100" s="134"/>
      <c r="O100" s="134"/>
      <c r="P100" s="134"/>
      <c r="Q100" s="134"/>
      <c r="S100" s="116"/>
      <c r="T100" s="117"/>
      <c r="U100" s="117"/>
      <c r="V100" s="117"/>
      <c r="W100" s="117"/>
      <c r="X100" s="117"/>
      <c r="Y100" s="118"/>
    </row>
    <row r="101" spans="2:25" ht="21" customHeight="1">
      <c r="B101" s="134"/>
      <c r="C101" s="134"/>
      <c r="D101" s="134"/>
      <c r="E101" s="134"/>
      <c r="F101" s="134"/>
      <c r="G101" s="134"/>
      <c r="H101" s="134"/>
      <c r="J101" s="134"/>
      <c r="K101" s="134"/>
      <c r="L101" s="134"/>
      <c r="M101" s="134"/>
      <c r="N101" s="134"/>
      <c r="O101" s="134"/>
      <c r="P101" s="134"/>
      <c r="Q101" s="134"/>
      <c r="S101" s="116"/>
      <c r="T101" s="117"/>
      <c r="U101" s="117"/>
      <c r="V101" s="117"/>
      <c r="W101" s="117"/>
      <c r="X101" s="117"/>
      <c r="Y101" s="118"/>
    </row>
    <row r="102" spans="2:25" ht="21" customHeight="1">
      <c r="B102" s="134"/>
      <c r="C102" s="134"/>
      <c r="D102" s="134"/>
      <c r="E102" s="134"/>
      <c r="F102" s="134"/>
      <c r="G102" s="134"/>
      <c r="H102" s="134"/>
      <c r="J102" s="134"/>
      <c r="K102" s="134"/>
      <c r="L102" s="134"/>
      <c r="M102" s="134"/>
      <c r="N102" s="134"/>
      <c r="O102" s="134"/>
      <c r="P102" s="134"/>
      <c r="Q102" s="134"/>
      <c r="S102" s="119"/>
      <c r="T102" s="120"/>
      <c r="U102" s="120"/>
      <c r="V102" s="120"/>
      <c r="W102" s="120"/>
      <c r="X102" s="120"/>
      <c r="Y102" s="121"/>
    </row>
    <row r="103" spans="2:25" ht="48" customHeight="1">
      <c r="B103" s="135"/>
      <c r="C103" s="135"/>
      <c r="D103" s="135"/>
      <c r="E103" s="135"/>
      <c r="F103" s="135"/>
      <c r="G103" s="135"/>
      <c r="H103" s="135"/>
      <c r="J103" s="136"/>
      <c r="K103" s="137"/>
      <c r="L103" s="137"/>
      <c r="M103" s="137"/>
      <c r="N103" s="137"/>
      <c r="O103" s="137"/>
      <c r="P103" s="137"/>
      <c r="Q103" s="138"/>
      <c r="S103" s="122"/>
      <c r="T103" s="123"/>
      <c r="U103" s="123"/>
      <c r="V103" s="123"/>
      <c r="W103" s="123"/>
      <c r="X103" s="123"/>
      <c r="Y103" s="124"/>
    </row>
    <row r="104" spans="2:25" ht="48" customHeight="1">
      <c r="B104" s="135"/>
      <c r="C104" s="135"/>
      <c r="D104" s="135"/>
      <c r="E104" s="135"/>
      <c r="F104" s="135"/>
      <c r="G104" s="135"/>
      <c r="H104" s="135"/>
      <c r="J104" s="139"/>
      <c r="K104" s="140"/>
      <c r="L104" s="140"/>
      <c r="M104" s="140"/>
      <c r="N104" s="140"/>
      <c r="O104" s="140"/>
      <c r="P104" s="140"/>
      <c r="Q104" s="141"/>
      <c r="S104" s="125"/>
      <c r="T104" s="126"/>
      <c r="U104" s="126"/>
      <c r="V104" s="126"/>
      <c r="W104" s="126"/>
      <c r="X104" s="126"/>
      <c r="Y104" s="127"/>
    </row>
    <row r="105" ht="21" customHeight="1"/>
    <row r="106" spans="2:25" ht="21" customHeight="1">
      <c r="B106" s="113"/>
      <c r="C106" s="114"/>
      <c r="D106" s="114"/>
      <c r="E106" s="114"/>
      <c r="F106" s="114"/>
      <c r="G106" s="114"/>
      <c r="H106" s="115"/>
      <c r="J106" s="113"/>
      <c r="K106" s="114"/>
      <c r="L106" s="114"/>
      <c r="M106" s="114"/>
      <c r="N106" s="114"/>
      <c r="O106" s="114"/>
      <c r="P106" s="114"/>
      <c r="Q106" s="115"/>
      <c r="S106" s="113"/>
      <c r="T106" s="114"/>
      <c r="U106" s="114"/>
      <c r="V106" s="114"/>
      <c r="W106" s="114"/>
      <c r="X106" s="114"/>
      <c r="Y106" s="115"/>
    </row>
    <row r="107" spans="2:25" ht="21" customHeight="1">
      <c r="B107" s="116"/>
      <c r="C107" s="117"/>
      <c r="D107" s="117"/>
      <c r="E107" s="117"/>
      <c r="F107" s="117"/>
      <c r="G107" s="117"/>
      <c r="H107" s="118"/>
      <c r="J107" s="116"/>
      <c r="K107" s="117"/>
      <c r="L107" s="117"/>
      <c r="M107" s="117"/>
      <c r="N107" s="117"/>
      <c r="O107" s="117"/>
      <c r="P107" s="117"/>
      <c r="Q107" s="118"/>
      <c r="S107" s="116"/>
      <c r="T107" s="117"/>
      <c r="U107" s="117"/>
      <c r="V107" s="117"/>
      <c r="W107" s="117"/>
      <c r="X107" s="117"/>
      <c r="Y107" s="118"/>
    </row>
    <row r="108" spans="2:25" ht="21" customHeight="1">
      <c r="B108" s="116"/>
      <c r="C108" s="117"/>
      <c r="D108" s="117"/>
      <c r="E108" s="117"/>
      <c r="F108" s="117"/>
      <c r="G108" s="117"/>
      <c r="H108" s="118"/>
      <c r="J108" s="116"/>
      <c r="K108" s="117"/>
      <c r="L108" s="117"/>
      <c r="M108" s="117"/>
      <c r="N108" s="117"/>
      <c r="O108" s="117"/>
      <c r="P108" s="117"/>
      <c r="Q108" s="118"/>
      <c r="S108" s="116"/>
      <c r="T108" s="117"/>
      <c r="U108" s="117"/>
      <c r="V108" s="117"/>
      <c r="W108" s="117"/>
      <c r="X108" s="117"/>
      <c r="Y108" s="118"/>
    </row>
    <row r="109" spans="2:25" ht="21" customHeight="1">
      <c r="B109" s="116"/>
      <c r="C109" s="117"/>
      <c r="D109" s="117"/>
      <c r="E109" s="117"/>
      <c r="F109" s="117"/>
      <c r="G109" s="117"/>
      <c r="H109" s="118"/>
      <c r="J109" s="116"/>
      <c r="K109" s="117"/>
      <c r="L109" s="117"/>
      <c r="M109" s="117"/>
      <c r="N109" s="117"/>
      <c r="O109" s="117"/>
      <c r="P109" s="117"/>
      <c r="Q109" s="118"/>
      <c r="S109" s="116"/>
      <c r="T109" s="117"/>
      <c r="U109" s="117"/>
      <c r="V109" s="117"/>
      <c r="W109" s="117"/>
      <c r="X109" s="117"/>
      <c r="Y109" s="118"/>
    </row>
    <row r="110" spans="2:25" ht="21" customHeight="1">
      <c r="B110" s="116"/>
      <c r="C110" s="117"/>
      <c r="D110" s="117"/>
      <c r="E110" s="117"/>
      <c r="F110" s="117"/>
      <c r="G110" s="117"/>
      <c r="H110" s="118"/>
      <c r="J110" s="116"/>
      <c r="K110" s="117"/>
      <c r="L110" s="117"/>
      <c r="M110" s="117"/>
      <c r="N110" s="117"/>
      <c r="O110" s="117"/>
      <c r="P110" s="117"/>
      <c r="Q110" s="118"/>
      <c r="S110" s="116"/>
      <c r="T110" s="117"/>
      <c r="U110" s="117"/>
      <c r="V110" s="117"/>
      <c r="W110" s="117"/>
      <c r="X110" s="117"/>
      <c r="Y110" s="118"/>
    </row>
    <row r="111" spans="2:25" ht="21" customHeight="1">
      <c r="B111" s="116"/>
      <c r="C111" s="117"/>
      <c r="D111" s="117"/>
      <c r="E111" s="117"/>
      <c r="F111" s="117"/>
      <c r="G111" s="117"/>
      <c r="H111" s="118"/>
      <c r="J111" s="116"/>
      <c r="K111" s="117"/>
      <c r="L111" s="117"/>
      <c r="M111" s="117"/>
      <c r="N111" s="117"/>
      <c r="O111" s="117"/>
      <c r="P111" s="117"/>
      <c r="Q111" s="118"/>
      <c r="S111" s="116"/>
      <c r="T111" s="117"/>
      <c r="U111" s="117"/>
      <c r="V111" s="117"/>
      <c r="W111" s="117"/>
      <c r="X111" s="117"/>
      <c r="Y111" s="118"/>
    </row>
    <row r="112" spans="2:25" ht="21" customHeight="1">
      <c r="B112" s="116"/>
      <c r="C112" s="117"/>
      <c r="D112" s="117"/>
      <c r="E112" s="117"/>
      <c r="F112" s="117"/>
      <c r="G112" s="117"/>
      <c r="H112" s="118"/>
      <c r="J112" s="116"/>
      <c r="K112" s="117"/>
      <c r="L112" s="117"/>
      <c r="M112" s="117"/>
      <c r="N112" s="117"/>
      <c r="O112" s="117"/>
      <c r="P112" s="117"/>
      <c r="Q112" s="118"/>
      <c r="S112" s="116"/>
      <c r="T112" s="117"/>
      <c r="U112" s="117"/>
      <c r="V112" s="117"/>
      <c r="W112" s="117"/>
      <c r="X112" s="117"/>
      <c r="Y112" s="118"/>
    </row>
    <row r="113" spans="2:25" ht="21" customHeight="1">
      <c r="B113" s="116"/>
      <c r="C113" s="117"/>
      <c r="D113" s="117"/>
      <c r="E113" s="117"/>
      <c r="F113" s="117"/>
      <c r="G113" s="117"/>
      <c r="H113" s="118"/>
      <c r="J113" s="116"/>
      <c r="K113" s="117"/>
      <c r="L113" s="117"/>
      <c r="M113" s="117"/>
      <c r="N113" s="117"/>
      <c r="O113" s="117"/>
      <c r="P113" s="117"/>
      <c r="Q113" s="118"/>
      <c r="S113" s="116"/>
      <c r="T113" s="117"/>
      <c r="U113" s="117"/>
      <c r="V113" s="117"/>
      <c r="W113" s="117"/>
      <c r="X113" s="117"/>
      <c r="Y113" s="118"/>
    </row>
    <row r="114" spans="2:25" ht="21" customHeight="1">
      <c r="B114" s="116"/>
      <c r="C114" s="117"/>
      <c r="D114" s="117"/>
      <c r="E114" s="117"/>
      <c r="F114" s="117"/>
      <c r="G114" s="117"/>
      <c r="H114" s="118"/>
      <c r="J114" s="116"/>
      <c r="K114" s="117"/>
      <c r="L114" s="117"/>
      <c r="M114" s="117"/>
      <c r="N114" s="117"/>
      <c r="O114" s="117"/>
      <c r="P114" s="117"/>
      <c r="Q114" s="118"/>
      <c r="S114" s="116"/>
      <c r="T114" s="117"/>
      <c r="U114" s="117"/>
      <c r="V114" s="117"/>
      <c r="W114" s="117"/>
      <c r="X114" s="117"/>
      <c r="Y114" s="118"/>
    </row>
    <row r="115" spans="2:25" ht="21" customHeight="1">
      <c r="B115" s="119"/>
      <c r="C115" s="120"/>
      <c r="D115" s="120"/>
      <c r="E115" s="120"/>
      <c r="F115" s="120"/>
      <c r="G115" s="120"/>
      <c r="H115" s="121"/>
      <c r="J115" s="119"/>
      <c r="K115" s="120"/>
      <c r="L115" s="120"/>
      <c r="M115" s="120"/>
      <c r="N115" s="120"/>
      <c r="O115" s="120"/>
      <c r="P115" s="120"/>
      <c r="Q115" s="121"/>
      <c r="S115" s="119"/>
      <c r="T115" s="120"/>
      <c r="U115" s="120"/>
      <c r="V115" s="120"/>
      <c r="W115" s="120"/>
      <c r="X115" s="120"/>
      <c r="Y115" s="121"/>
    </row>
    <row r="116" spans="2:25" ht="48" customHeight="1">
      <c r="B116" s="122"/>
      <c r="C116" s="123"/>
      <c r="D116" s="123"/>
      <c r="E116" s="123"/>
      <c r="F116" s="123"/>
      <c r="G116" s="123"/>
      <c r="H116" s="124"/>
      <c r="J116" s="128"/>
      <c r="K116" s="129"/>
      <c r="L116" s="129"/>
      <c r="M116" s="129"/>
      <c r="N116" s="129"/>
      <c r="O116" s="129"/>
      <c r="P116" s="129"/>
      <c r="Q116" s="130"/>
      <c r="S116" s="122"/>
      <c r="T116" s="123"/>
      <c r="U116" s="123"/>
      <c r="V116" s="123"/>
      <c r="W116" s="123"/>
      <c r="X116" s="123"/>
      <c r="Y116" s="124"/>
    </row>
    <row r="117" spans="2:25" ht="48" customHeight="1">
      <c r="B117" s="125"/>
      <c r="C117" s="126"/>
      <c r="D117" s="126"/>
      <c r="E117" s="126"/>
      <c r="F117" s="126"/>
      <c r="G117" s="126"/>
      <c r="H117" s="127"/>
      <c r="J117" s="131"/>
      <c r="K117" s="132"/>
      <c r="L117" s="132"/>
      <c r="M117" s="132"/>
      <c r="N117" s="132"/>
      <c r="O117" s="132"/>
      <c r="P117" s="132"/>
      <c r="Q117" s="133"/>
      <c r="S117" s="125"/>
      <c r="T117" s="126"/>
      <c r="U117" s="126"/>
      <c r="V117" s="126"/>
      <c r="W117" s="126"/>
      <c r="X117" s="126"/>
      <c r="Y117" s="127"/>
    </row>
    <row r="119" ht="21" customHeight="1"/>
    <row r="120" spans="5:23" ht="21" customHeight="1">
      <c r="E120" s="18" t="s">
        <v>48</v>
      </c>
      <c r="F120" s="110"/>
      <c r="G120" s="110"/>
      <c r="H120" s="110"/>
      <c r="I120" s="110"/>
      <c r="J120" s="110"/>
      <c r="Q120" s="18" t="s">
        <v>49</v>
      </c>
      <c r="R120" s="110"/>
      <c r="S120" s="110"/>
      <c r="T120" s="110"/>
      <c r="U120" s="110"/>
      <c r="V120" s="110"/>
      <c r="W120" s="110"/>
    </row>
    <row r="121" spans="5:24" ht="21" customHeight="1">
      <c r="E121" s="18" t="s">
        <v>50</v>
      </c>
      <c r="F121" s="111"/>
      <c r="G121" s="111"/>
      <c r="H121" s="111"/>
      <c r="I121" s="111"/>
      <c r="J121" s="111"/>
      <c r="K121" s="5" t="s">
        <v>51</v>
      </c>
      <c r="Q121" s="18" t="s">
        <v>50</v>
      </c>
      <c r="R121" s="110"/>
      <c r="S121" s="110"/>
      <c r="T121" s="110"/>
      <c r="U121" s="110"/>
      <c r="V121" s="110"/>
      <c r="W121" s="110"/>
      <c r="X121" s="5" t="s">
        <v>51</v>
      </c>
    </row>
    <row r="122" spans="5:24" ht="24" customHeight="1">
      <c r="E122" s="18" t="s">
        <v>52</v>
      </c>
      <c r="F122" s="111"/>
      <c r="G122" s="111"/>
      <c r="H122" s="111"/>
      <c r="I122" s="111"/>
      <c r="J122" s="111"/>
      <c r="Q122" s="112"/>
      <c r="R122" s="112"/>
      <c r="S122" s="112"/>
      <c r="T122" s="112"/>
      <c r="U122" s="112"/>
      <c r="V122" s="112"/>
      <c r="W122" s="112"/>
      <c r="X122" s="112"/>
    </row>
    <row r="123" spans="5:23" ht="24" customHeight="1">
      <c r="E123" s="18" t="s">
        <v>53</v>
      </c>
      <c r="F123" s="107"/>
      <c r="G123" s="107"/>
      <c r="H123" s="107"/>
      <c r="I123" s="107"/>
      <c r="J123" s="107"/>
      <c r="Q123" s="18" t="s">
        <v>53</v>
      </c>
      <c r="R123" s="108"/>
      <c r="S123" s="108"/>
      <c r="T123" s="108"/>
      <c r="U123" s="108"/>
      <c r="V123" s="108"/>
      <c r="W123" s="108"/>
    </row>
    <row r="124" spans="5:10" ht="24" customHeight="1">
      <c r="E124" s="18" t="s">
        <v>54</v>
      </c>
      <c r="F124" s="109"/>
      <c r="G124" s="109"/>
      <c r="H124" s="109"/>
      <c r="I124" s="109"/>
      <c r="J124" s="109"/>
    </row>
  </sheetData>
  <protectedRanges>
    <protectedRange sqref="M7 H8 V13 K28:S36 X25 B42:Z46 B48:Z52 B54:Z58 B63:Z68 B72 B80 B90 J80 J90 S80 S90 B93 B103 J93 J103 S93 S103 B106 B116 J106 J116 S106 S116 R120:R121 Q122 R123 F120:F124 K25:S26" name="ช่วง1"/>
  </protectedRanges>
  <mergeCells count="266">
    <mergeCell ref="B18:J18"/>
    <mergeCell ref="K18:M18"/>
    <mergeCell ref="N18:P18"/>
    <mergeCell ref="A1:Z1"/>
    <mergeCell ref="J2:Q2"/>
    <mergeCell ref="A3:Z3"/>
    <mergeCell ref="A4:Z4"/>
    <mergeCell ref="M7:P7"/>
    <mergeCell ref="A10:A11"/>
    <mergeCell ref="H8:J8"/>
    <mergeCell ref="B10:J11"/>
    <mergeCell ref="K10:R10"/>
    <mergeCell ref="S10:Z10"/>
    <mergeCell ref="K11:M11"/>
    <mergeCell ref="N11:P11"/>
    <mergeCell ref="Q11:R11"/>
    <mergeCell ref="S11:U11"/>
    <mergeCell ref="V11:X11"/>
    <mergeCell ref="Y11:Z11"/>
    <mergeCell ref="Y13:Z13"/>
    <mergeCell ref="S14:U14"/>
    <mergeCell ref="V14:X14"/>
    <mergeCell ref="Y14:Z14"/>
    <mergeCell ref="S15:U15"/>
    <mergeCell ref="V23:W23"/>
    <mergeCell ref="X23:Z23"/>
    <mergeCell ref="A24:Z24"/>
    <mergeCell ref="X25:Z36"/>
    <mergeCell ref="S13:U13"/>
    <mergeCell ref="V13:X13"/>
    <mergeCell ref="A19:P19"/>
    <mergeCell ref="Q19:R19"/>
    <mergeCell ref="S19:U19"/>
    <mergeCell ref="V19:X19"/>
    <mergeCell ref="Y19:Z19"/>
    <mergeCell ref="B14:J14"/>
    <mergeCell ref="K14:M14"/>
    <mergeCell ref="N14:P14"/>
    <mergeCell ref="Q14:R14"/>
    <mergeCell ref="B15:J15"/>
    <mergeCell ref="K15:M15"/>
    <mergeCell ref="N15:P15"/>
    <mergeCell ref="Q15:R15"/>
    <mergeCell ref="Q16:R16"/>
    <mergeCell ref="B17:J17"/>
    <mergeCell ref="K17:M17"/>
    <mergeCell ref="N17:P17"/>
    <mergeCell ref="Q17:R17"/>
    <mergeCell ref="B29:G29"/>
    <mergeCell ref="H29:J29"/>
    <mergeCell ref="K29:M29"/>
    <mergeCell ref="N29:P29"/>
    <mergeCell ref="Q29:S29"/>
    <mergeCell ref="Q30:S30"/>
    <mergeCell ref="A12:Z12"/>
    <mergeCell ref="B13:J13"/>
    <mergeCell ref="K13:M13"/>
    <mergeCell ref="N13:P13"/>
    <mergeCell ref="Q13:R13"/>
    <mergeCell ref="B25:G25"/>
    <mergeCell ref="H25:J25"/>
    <mergeCell ref="K25:M25"/>
    <mergeCell ref="N25:P25"/>
    <mergeCell ref="Q25:S25"/>
    <mergeCell ref="T25:U25"/>
    <mergeCell ref="V25:W25"/>
    <mergeCell ref="B23:G23"/>
    <mergeCell ref="H23:J23"/>
    <mergeCell ref="K23:M23"/>
    <mergeCell ref="N23:P23"/>
    <mergeCell ref="Q23:S23"/>
    <mergeCell ref="T23:U23"/>
    <mergeCell ref="H30:J30"/>
    <mergeCell ref="K30:M30"/>
    <mergeCell ref="N30:P30"/>
    <mergeCell ref="H27:J27"/>
    <mergeCell ref="K27:M27"/>
    <mergeCell ref="N27:P27"/>
    <mergeCell ref="Q27:S27"/>
    <mergeCell ref="T27:U27"/>
    <mergeCell ref="T29:U29"/>
    <mergeCell ref="T30:U30"/>
    <mergeCell ref="B31:G31"/>
    <mergeCell ref="H31:J31"/>
    <mergeCell ref="K31:M31"/>
    <mergeCell ref="N31:P31"/>
    <mergeCell ref="Q31:S31"/>
    <mergeCell ref="T31:U31"/>
    <mergeCell ref="V31:W31"/>
    <mergeCell ref="B32:G32"/>
    <mergeCell ref="H32:J32"/>
    <mergeCell ref="K32:M32"/>
    <mergeCell ref="N32:P32"/>
    <mergeCell ref="Q32:S32"/>
    <mergeCell ref="T32:U32"/>
    <mergeCell ref="V32:W32"/>
    <mergeCell ref="Y50:Z50"/>
    <mergeCell ref="B51:L51"/>
    <mergeCell ref="M51:X51"/>
    <mergeCell ref="Y51:Z51"/>
    <mergeCell ref="B52:L52"/>
    <mergeCell ref="M52:X52"/>
    <mergeCell ref="Y52:Z52"/>
    <mergeCell ref="A53:Z53"/>
    <mergeCell ref="B42:L42"/>
    <mergeCell ref="M42:X42"/>
    <mergeCell ref="Y42:Z42"/>
    <mergeCell ref="B48:L48"/>
    <mergeCell ref="M48:X48"/>
    <mergeCell ref="Y48:Z48"/>
    <mergeCell ref="B43:L43"/>
    <mergeCell ref="M43:X43"/>
    <mergeCell ref="B45:L45"/>
    <mergeCell ref="M45:X45"/>
    <mergeCell ref="J103:Q104"/>
    <mergeCell ref="S103:Y104"/>
    <mergeCell ref="B63:G63"/>
    <mergeCell ref="H63:P63"/>
    <mergeCell ref="Q63:X63"/>
    <mergeCell ref="Y63:Z63"/>
    <mergeCell ref="B64:G64"/>
    <mergeCell ref="H64:P64"/>
    <mergeCell ref="Q64:X64"/>
    <mergeCell ref="Y64:Z64"/>
    <mergeCell ref="B65:G65"/>
    <mergeCell ref="H65:P65"/>
    <mergeCell ref="Q65:X65"/>
    <mergeCell ref="Y65:Z65"/>
    <mergeCell ref="B68:G68"/>
    <mergeCell ref="H68:P68"/>
    <mergeCell ref="Q68:X68"/>
    <mergeCell ref="Y68:Z68"/>
    <mergeCell ref="X37:Z37"/>
    <mergeCell ref="A38:Z38"/>
    <mergeCell ref="B40:L40"/>
    <mergeCell ref="M40:X40"/>
    <mergeCell ref="Y40:Z40"/>
    <mergeCell ref="A41:Z41"/>
    <mergeCell ref="Y55:Z55"/>
    <mergeCell ref="Y56:Z56"/>
    <mergeCell ref="B50:L50"/>
    <mergeCell ref="M50:X50"/>
    <mergeCell ref="Y45:Z45"/>
    <mergeCell ref="B46:L46"/>
    <mergeCell ref="Y46:Z46"/>
    <mergeCell ref="A47:Z47"/>
    <mergeCell ref="Y43:Z43"/>
    <mergeCell ref="B44:L44"/>
    <mergeCell ref="M44:X44"/>
    <mergeCell ref="Y44:Z44"/>
    <mergeCell ref="B54:L54"/>
    <mergeCell ref="M54:X54"/>
    <mergeCell ref="Y54:Z54"/>
    <mergeCell ref="B49:L49"/>
    <mergeCell ref="M49:X49"/>
    <mergeCell ref="Y49:Z49"/>
    <mergeCell ref="V35:W35"/>
    <mergeCell ref="B36:G36"/>
    <mergeCell ref="H36:J36"/>
    <mergeCell ref="K36:M36"/>
    <mergeCell ref="N36:P36"/>
    <mergeCell ref="Q36:S36"/>
    <mergeCell ref="T36:U36"/>
    <mergeCell ref="V36:W36"/>
    <mergeCell ref="A37:S37"/>
    <mergeCell ref="T37:U37"/>
    <mergeCell ref="V37:W37"/>
    <mergeCell ref="H33:J33"/>
    <mergeCell ref="K33:M33"/>
    <mergeCell ref="N33:P33"/>
    <mergeCell ref="Q33:S33"/>
    <mergeCell ref="T33:U33"/>
    <mergeCell ref="V33:W33"/>
    <mergeCell ref="B34:G34"/>
    <mergeCell ref="H34:J34"/>
    <mergeCell ref="K34:M34"/>
    <mergeCell ref="N34:P34"/>
    <mergeCell ref="Q34:S34"/>
    <mergeCell ref="T34:U34"/>
    <mergeCell ref="V34:W34"/>
    <mergeCell ref="B33:G33"/>
    <mergeCell ref="B55:L55"/>
    <mergeCell ref="M55:X55"/>
    <mergeCell ref="B56:L56"/>
    <mergeCell ref="M56:X56"/>
    <mergeCell ref="Y66:Z66"/>
    <mergeCell ref="B67:G67"/>
    <mergeCell ref="H67:P67"/>
    <mergeCell ref="Q67:X67"/>
    <mergeCell ref="Y67:Z67"/>
    <mergeCell ref="B66:G66"/>
    <mergeCell ref="Y62:Z62"/>
    <mergeCell ref="Y57:Z57"/>
    <mergeCell ref="Y58:Z58"/>
    <mergeCell ref="F121:J121"/>
    <mergeCell ref="R121:W121"/>
    <mergeCell ref="F122:J122"/>
    <mergeCell ref="Q122:X122"/>
    <mergeCell ref="F123:J123"/>
    <mergeCell ref="R123:W123"/>
    <mergeCell ref="F124:J124"/>
    <mergeCell ref="B72:Y76"/>
    <mergeCell ref="B80:H89"/>
    <mergeCell ref="J80:Q89"/>
    <mergeCell ref="S80:Y89"/>
    <mergeCell ref="B90:H91"/>
    <mergeCell ref="J90:Q91"/>
    <mergeCell ref="S90:Y91"/>
    <mergeCell ref="B93:H102"/>
    <mergeCell ref="J93:Q102"/>
    <mergeCell ref="S93:Y102"/>
    <mergeCell ref="B106:H115"/>
    <mergeCell ref="J106:Q115"/>
    <mergeCell ref="S106:Y115"/>
    <mergeCell ref="B116:H117"/>
    <mergeCell ref="J116:Q117"/>
    <mergeCell ref="S116:Y117"/>
    <mergeCell ref="B103:H104"/>
    <mergeCell ref="B28:G28"/>
    <mergeCell ref="H28:J28"/>
    <mergeCell ref="K28:M28"/>
    <mergeCell ref="N28:P28"/>
    <mergeCell ref="Q28:S28"/>
    <mergeCell ref="T28:U28"/>
    <mergeCell ref="B26:G26"/>
    <mergeCell ref="F120:J120"/>
    <mergeCell ref="R120:W120"/>
    <mergeCell ref="H66:P66"/>
    <mergeCell ref="Q66:X66"/>
    <mergeCell ref="B57:L57"/>
    <mergeCell ref="M57:X57"/>
    <mergeCell ref="B58:L58"/>
    <mergeCell ref="M58:X58"/>
    <mergeCell ref="B62:G62"/>
    <mergeCell ref="H62:P62"/>
    <mergeCell ref="Q62:X62"/>
    <mergeCell ref="B35:G35"/>
    <mergeCell ref="H35:J35"/>
    <mergeCell ref="K35:M35"/>
    <mergeCell ref="N35:P35"/>
    <mergeCell ref="Q35:S35"/>
    <mergeCell ref="T35:U35"/>
    <mergeCell ref="H26:J26"/>
    <mergeCell ref="K26:M26"/>
    <mergeCell ref="N26:P26"/>
    <mergeCell ref="Q26:S26"/>
    <mergeCell ref="T26:U26"/>
    <mergeCell ref="V26:W26"/>
    <mergeCell ref="B30:G30"/>
    <mergeCell ref="V15:X15"/>
    <mergeCell ref="Y15:Z15"/>
    <mergeCell ref="S16:U18"/>
    <mergeCell ref="V16:X16"/>
    <mergeCell ref="Y16:Z16"/>
    <mergeCell ref="V17:X18"/>
    <mergeCell ref="Y17:Z18"/>
    <mergeCell ref="V29:W29"/>
    <mergeCell ref="V30:W30"/>
    <mergeCell ref="V27:W27"/>
    <mergeCell ref="V28:W28"/>
    <mergeCell ref="A20:Z20"/>
    <mergeCell ref="Q18:R18"/>
    <mergeCell ref="B16:J16"/>
    <mergeCell ref="K16:M16"/>
    <mergeCell ref="N16:P16"/>
    <mergeCell ref="B27:G27"/>
  </mergeCells>
  <dataValidations count="8">
    <dataValidation type="whole" allowBlank="1" showInputMessage="1" showErrorMessage="1" error="กรุณากรอกข้อมูลเป็นตัวเลข_x000a_เรียงลำดับปัญหาที่ต้องแก้ไขอย่างเร่งด่วน 3 ลำดับ (ลำดับที่ 1 - 3)" sqref="Y48:Z52 Y54:Z58 Y42:Y46 Z42:Z45 Y63:Y68 Z63:Z66 Z68">
      <formula1>1</formula1>
      <formula2>3</formula2>
    </dataValidation>
    <dataValidation type="decimal" allowBlank="1" showInputMessage="1" showErrorMessage="1" error="กรุณากรอกข้อมูลเป็นตัวเลข" sqref="V13">
      <formula1>0</formula1>
      <formula2>S13</formula2>
    </dataValidation>
    <dataValidation type="whole" operator="greaterThanOrEqual" allowBlank="1" showInputMessage="1" showErrorMessage="1" error="กรุณากรอกข้อมูลเป็นตัวเลข" sqref="K27:K36 R27:S27 L27:P27 O29:P29 L29:M29 L36:M36 O36:P36 R36:S36 R29:S29 N28:N36 Q27:Q36 K25:S25">
      <formula1>0</formula1>
    </dataValidation>
    <dataValidation type="decimal" operator="greaterThanOrEqual" allowBlank="1" showInputMessage="1" showErrorMessage="1" error="กรุณากรอกข้อมูลเป็นตัวเลข" sqref="K26:S26">
      <formula1>0</formula1>
    </dataValidation>
    <dataValidation type="list" allowBlank="1" showInputMessage="1" showErrorMessage="1" error="กรุณาเลือกข้อมูลตามที่กำหนดให้" sqref="B63:B68 C63:G66 C68:G68">
      <formula1>LIST!$G$2:$G$10</formula1>
    </dataValidation>
    <dataValidation type="list" allowBlank="1" showInputMessage="1" showErrorMessage="1" error="กรุณาเลือกข้อมูลตามที่กำหนดให้" sqref="B42:L46">
      <formula1>LIST!$A$2:$A$6</formula1>
    </dataValidation>
    <dataValidation type="list" allowBlank="1" showInputMessage="1" showErrorMessage="1" error="กรุณาเลือกข้อมูลตามที่กำหนดให้" sqref="B48:L52">
      <formula1>LIST!$C$2:$C$10</formula1>
    </dataValidation>
    <dataValidation type="list" allowBlank="1" showInputMessage="1" showErrorMessage="1" error="กรุณาเลือกข้อมูลตามที่กำหนดให้" sqref="B54:L58">
      <formula1>LIST!$E$2:$E$9</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โสฬส เอี่ยมเหมือน</cp:lastModifiedBy>
  <cp:lastPrinted>2023-04-10T03:36:38Z</cp:lastPrinted>
  <dcterms:created xsi:type="dcterms:W3CDTF">2021-11-29T04:23:48Z</dcterms:created>
  <dcterms:modified xsi:type="dcterms:W3CDTF">2023-06-29T02:18:48Z</dcterms:modified>
  <cp:category/>
  <cp:version/>
  <cp:contentType/>
  <cp:contentStatus/>
</cp:coreProperties>
</file>