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13_ncr:1_{1FB47ADE-F2C5-43CA-8C90-62247930B213}" xr6:coauthVersionLast="47" xr6:coauthVersionMax="47" xr10:uidLastSave="{00000000-0000-0000-0000-000000000000}"/>
  <workbookProtection workbookAlgorithmName="SHA-512" workbookHashValue="vWr4VRxJNuFQp0nfoajkehNc1Vpz+AXgJI+Sbfb+YXhBugyYwugyCZZpfMMh8mGNlPWHNFmcywqy8bcvo6nNww==" workbookSaltValue="sMLnN6E7Q4e5BbFeMqPBdA==" workbookSpinCount="100000" lockStructure="1"/>
  <bookViews>
    <workbookView xWindow="-120" yWindow="-120" windowWidth="29040" windowHeight="15720" tabRatio="922" firstSheet="1" activeTab="1" xr2:uid="{00000000-000D-0000-FFFF-FFFF00000000}"/>
  </bookViews>
  <sheets>
    <sheet name="LIST" sheetId="24" state="hidden" r:id="rId1"/>
    <sheet name="สจป.ที่ 12 สข.กบ" sheetId="1" r:id="rId2"/>
  </sheets>
  <externalReferences>
    <externalReference r:id="rId3"/>
  </externalReferences>
  <definedNames>
    <definedName name="_xlnm.Print_Area" localSheetId="1">'สจป.ที่ 12 สข.กบ'!$A$1:$Z$134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Q40" i="1"/>
  <c r="K40" i="1"/>
  <c r="N27" i="1"/>
  <c r="Q27" i="1"/>
  <c r="K27" i="1"/>
  <c r="N20" i="1"/>
  <c r="Q20" i="1"/>
  <c r="K20" i="1"/>
  <c r="N37" i="1"/>
  <c r="Q37" i="1"/>
  <c r="K37" i="1"/>
  <c r="N33" i="1"/>
  <c r="Q33" i="1"/>
  <c r="K33" i="1"/>
  <c r="N29" i="1"/>
  <c r="Q29" i="1"/>
  <c r="K29" i="1"/>
  <c r="Q21" i="1"/>
  <c r="K21" i="1"/>
  <c r="N14" i="1"/>
  <c r="N13" i="1"/>
  <c r="N12" i="1"/>
  <c r="T46" i="1"/>
  <c r="V35" i="1"/>
  <c r="V25" i="1" l="1"/>
  <c r="V26" i="1"/>
  <c r="V28" i="1"/>
  <c r="V30" i="1"/>
  <c r="V31" i="1"/>
  <c r="V32" i="1"/>
  <c r="V34" i="1"/>
  <c r="V36" i="1"/>
  <c r="V38" i="1"/>
  <c r="V39" i="1"/>
  <c r="V41" i="1"/>
  <c r="V42" i="1"/>
  <c r="V43" i="1"/>
  <c r="V44" i="1"/>
  <c r="V45" i="1"/>
  <c r="Y13" i="1"/>
  <c r="Y14" i="1"/>
  <c r="V15" i="1"/>
  <c r="S15" i="1"/>
  <c r="A77" i="1"/>
  <c r="A76" i="1"/>
  <c r="V23" i="1"/>
  <c r="A72" i="1"/>
  <c r="A52" i="1"/>
  <c r="A55" i="1"/>
  <c r="Y12" i="1"/>
  <c r="V40" i="1" l="1"/>
  <c r="Q14" i="1" s="1"/>
  <c r="V37" i="1"/>
  <c r="V27" i="1" s="1"/>
  <c r="Q13" i="1" s="1"/>
  <c r="V33" i="1"/>
  <c r="V29" i="1"/>
  <c r="Y15" i="1"/>
  <c r="A75" i="1"/>
  <c r="A74" i="1"/>
  <c r="A73" i="1"/>
  <c r="A67" i="1"/>
  <c r="A66" i="1"/>
  <c r="A65" i="1"/>
  <c r="A64" i="1"/>
  <c r="A63" i="1"/>
  <c r="A61" i="1"/>
  <c r="A60" i="1"/>
  <c r="A59" i="1"/>
  <c r="A58" i="1"/>
  <c r="A57" i="1"/>
  <c r="A54" i="1"/>
  <c r="A53" i="1"/>
  <c r="A51" i="1"/>
  <c r="V24" i="1"/>
  <c r="V22" i="1"/>
  <c r="V21" i="1" l="1"/>
  <c r="V20" i="1" s="1"/>
  <c r="Q12" i="1" s="1"/>
  <c r="V46" i="1" l="1"/>
  <c r="Q15" i="1" s="1"/>
</calcChain>
</file>

<file path=xl/sharedStrings.xml><?xml version="1.0" encoding="utf-8"?>
<sst xmlns="http://schemas.openxmlformats.org/spreadsheetml/2006/main" count="119" uniqueCount="101">
  <si>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</si>
  <si>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</si>
  <si>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</si>
  <si>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</si>
  <si>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</si>
  <si>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</si>
  <si>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</si>
  <si>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</si>
  <si>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</si>
  <si>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</si>
  <si>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12 สาขากระบี่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</si>
  <si>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</si>
  <si>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</si>
  <si>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</si>
  <si>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</si>
  <si>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</si>
  <si>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</si>
  <si>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</si>
  <si>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</si>
  <si>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</si>
  <si>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</si>
  <si>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</si>
  <si>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</si>
  <si>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</si>
  <si>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</si>
  <si>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</si>
  <si>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</si>
  <si>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</si>
  <si>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</si>
  <si>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</si>
  <si>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</si>
  <si>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</si>
  <si>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</si>
  <si>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</si>
  <si>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</si>
  <si>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</si>
  <si>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</si>
  <si>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</si>
  <si>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</si>
  <si>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</si>
  <si>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</si>
  <si>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</si>
  <si>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</si>
  <si>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</si>
  <si>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</si>
  <si>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</si>
  <si>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</si>
  <si>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</si>
  <si>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</si>
  <si>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</si>
  <si>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</si>
  <si>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</si>
  <si>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</si>
  <si>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</si>
  <si>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</si>
  <si>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</si>
  <si>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</si>
  <si>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</si>
  <si>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</si>
  <si>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</si>
  <si>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</si>
  <si>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</si>
  <si>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</si>
  <si>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</si>
  <si>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</si>
  <si>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</si>
  <si>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</si>
  <si>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</si>
  <si>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</si>
  <si>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</si>
  <si>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</si>
  <si>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</si>
  <si>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</si>
  <si>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 xml:space="preserve">เข้ารื้อถอน ทำลาย ต้นปาล์มน้ำมันตามหลักวิชาการในพื้นที่หมดอายุการอนุญาตและไม่มีการขอต่ออายุอนุญาตเข้าทำประโยชน์ในเขตป่าสงวนแห่งชาติ (ไร่) </t>
  </si>
  <si>
    <t>ปลูกไม้ใช้สอยเพื่อฟื้นฟูสภาพป่าตามหลักวิชาการ (ไร่)</t>
  </si>
  <si>
    <t xml:space="preserve">ควบคุมพื้นที่ ดูแลป้องกันรักษาป่าที่ปลูก ฟื้นฟูสภาพป่า ไม่ให้มีการกลับเข้ามาบุกรุกทำประโยชน์ซ้ำในเขตป่าสงวนแห่งชาติ ที่ได้ดำเนินการปลูกฟื้นฟูสภาพป่าไปแล้ว โดยเน้นการบูรณาการหน่วยงานที่เกี่ยวข้องและภาคประชาชนในพื้นที่ ให้มีส่วนร่วมในการดูแลรักษาป่าเพื่อประโยชน์ส่วนรวม (ครั้ง) </t>
  </si>
  <si>
    <t xml:space="preserve">การเตรียมพื้นที่การรื้อถอน (ไร่) </t>
  </si>
  <si>
    <t xml:space="preserve">1) การสำรวจและรังวัดแปลง (ไร่) </t>
  </si>
  <si>
    <t xml:space="preserve">2) การทำหลักแนวเขต (ไร่) </t>
  </si>
  <si>
    <t xml:space="preserve">3) การทำเส้นทางตรวจการณ์ (ไร่) </t>
  </si>
  <si>
    <t xml:space="preserve">การรื้อถอนและทำลายต้นปาล์ม (ไร่) </t>
  </si>
  <si>
    <t xml:space="preserve">การตรวจสอบพื้นที่หลังการรื้อถอน (ไร่) </t>
  </si>
  <si>
    <t xml:space="preserve">การสำรวจและรังวัดแนวเขตแปลงปลูก (ไร่) </t>
  </si>
  <si>
    <t xml:space="preserve">การเตรียมพื้นที่ปลูก (ไร่) </t>
  </si>
  <si>
    <t xml:space="preserve">1) การถาง เก็บ ริบ สุม (ไร่)  </t>
  </si>
  <si>
    <t xml:space="preserve">2) การทำทางตรวจการ (ไร่) </t>
  </si>
  <si>
    <t xml:space="preserve">3) การทำแนวกันไฟ (ไร่) </t>
  </si>
  <si>
    <t xml:space="preserve">การปลูกต้นไม้ (ไร่) </t>
  </si>
  <si>
    <t xml:space="preserve">1) การทำหลักและปักหมายแนว (ไร่)  </t>
  </si>
  <si>
    <t xml:space="preserve">2) การจัดเตรียมเรือนเพาะชำกล้าไม้และดูแลบำรุงรักษากล้าไม้สำหรับการปลูกเพื่อไม่ให้กล้าไม้ที่จะนำไปปลูกบอบช้ำจากการขนย้าย (ไร่)  </t>
  </si>
  <si>
    <t xml:space="preserve">การกำจัดวัชพืชหลังปลูก (ไร่)  </t>
  </si>
  <si>
    <t xml:space="preserve">1) การดายวัชพืชหลังปลูก (ไร่) </t>
  </si>
  <si>
    <t xml:space="preserve">2) การปลูกซ่อมและนับอัตราการรอดตาย (ไร่)  </t>
  </si>
  <si>
    <t xml:space="preserve">วางแผนและแนวทางการลาดตระเวนในพื้นที่ไม่ให้มีการบุกรุก (ครั้ง) </t>
  </si>
  <si>
    <t xml:space="preserve">ปฏิบัติการด้านการข่าวและติดตามสถานการณ์ในพื้นที่ (ครั้ง) </t>
  </si>
  <si>
    <t xml:space="preserve">ประชาสัมพันธ์ชี้แจงราษฎรสร้างการมีส่วนร่วมรวมทั้งแนะนำการดูแลพื้นที่ป่า (ครั้ง) </t>
  </si>
  <si>
    <t xml:space="preserve">ติดตามกำกับดูแล และให้คำแนะนำการรื้อถอนต้นปาล์มและการปลูกฟื้นฟู (ครั้ง) </t>
  </si>
  <si>
    <t xml:space="preserve">รายงานผลการลาดตระเวนและควบคุมพื้นที่ (ครั้ง) </t>
  </si>
  <si>
    <t xml:space="preserve">3) การขนกล้า ขุดหลุม และปลูก (ไร่) </t>
  </si>
  <si>
    <t>รอบระหว่างปี</t>
  </si>
  <si>
    <t>กิจกรรมโครงการการรื้อถอนทำลายต้นปาล์มน้ำมันออกจากพื้นที่ที่หมดอายุให้เข้าทำประโยชน์ในเขตป่าสงวนแห่งชาติและไม่มีการต่อายุขออนุญาตเข้าทำประโยชน์ในเขตป่าสงวน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</si>
</sst>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Border="1" applyAlignment="1">
      <alignment horizontal="left" vertical="top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6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3" fontId="3" fillId="5" borderId="16" xfId="0" applyNumberFormat="1" applyFont="1" applyFill="1" applyBorder="1" applyAlignment="1" applyProtection="1">
      <alignment horizontal="center" vertical="center"/>
      <protection hidden="1"/>
    </xf>
    <xf numFmtId="3" fontId="3" fillId="5" borderId="18" xfId="0" applyNumberFormat="1" applyFont="1" applyFill="1" applyBorder="1" applyAlignment="1" applyProtection="1">
      <alignment horizontal="center" vertical="center"/>
      <protection hidden="1"/>
    </xf>
    <xf numFmtId="3" fontId="3" fillId="5" borderId="1" xfId="1" applyNumberFormat="1" applyFont="1" applyFill="1" applyBorder="1" applyAlignment="1" applyProtection="1">
      <alignment horizontal="center" vertical="center"/>
      <protection hidden="1"/>
    </xf>
    <xf numFmtId="3" fontId="3" fillId="5" borderId="2" xfId="1" applyNumberFormat="1" applyFont="1" applyFill="1" applyBorder="1" applyAlignment="1" applyProtection="1">
      <alignment horizontal="center" vertical="center"/>
      <protection hidden="1"/>
    </xf>
    <xf numFmtId="3" fontId="3" fillId="5" borderId="3" xfId="1" applyNumberFormat="1" applyFont="1" applyFill="1" applyBorder="1" applyAlignment="1" applyProtection="1">
      <alignment horizontal="center" vertical="center"/>
      <protection hidden="1"/>
    </xf>
    <xf numFmtId="3" fontId="3" fillId="5" borderId="1" xfId="0" applyNumberFormat="1" applyFont="1" applyFill="1" applyBorder="1" applyAlignment="1" applyProtection="1">
      <alignment horizontal="center" vertical="center"/>
      <protection hidden="1"/>
    </xf>
    <xf numFmtId="3" fontId="3" fillId="5" borderId="2" xfId="0" applyNumberFormat="1" applyFont="1" applyFill="1" applyBorder="1" applyAlignment="1" applyProtection="1">
      <alignment horizontal="center" vertical="center"/>
      <protection hidden="1"/>
    </xf>
    <xf numFmtId="3" fontId="3" fillId="5" borderId="3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</xf>
    <xf numFmtId="0" fontId="3" fillId="5" borderId="3" xfId="0" applyFont="1" applyFill="1" applyBorder="1" applyAlignment="1" applyProtection="1">
      <alignment horizontal="left" vertical="top" wrapText="1"/>
    </xf>
    <xf numFmtId="3" fontId="2" fillId="3" borderId="25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 applyProtection="1">
      <alignment horizontal="left" vertical="top" wrapText="1"/>
    </xf>
    <xf numFmtId="0" fontId="2" fillId="4" borderId="3" xfId="0" applyFont="1" applyFill="1" applyBorder="1" applyAlignment="1" applyProtection="1">
      <alignment horizontal="left" vertical="top" wrapText="1"/>
    </xf>
    <xf numFmtId="4" fontId="2" fillId="3" borderId="16" xfId="1" applyNumberFormat="1" applyFont="1" applyFill="1" applyBorder="1" applyAlignment="1" applyProtection="1">
      <alignment horizontal="center" vertical="center"/>
      <protection hidden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4" fontId="2" fillId="3" borderId="0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0" fontId="2" fillId="3" borderId="29" xfId="0" applyFont="1" applyFill="1" applyBorder="1" applyAlignment="1" applyProtection="1">
      <alignment horizontal="left" vertical="top" wrapText="1"/>
    </xf>
    <xf numFmtId="0" fontId="2" fillId="3" borderId="30" xfId="0" applyFont="1" applyFill="1" applyBorder="1" applyAlignment="1" applyProtection="1">
      <alignment horizontal="left" vertical="top" wrapText="1"/>
    </xf>
    <xf numFmtId="0" fontId="2" fillId="3" borderId="31" xfId="0" applyFont="1" applyFill="1" applyBorder="1" applyAlignment="1" applyProtection="1">
      <alignment horizontal="left" vertical="top" wrapText="1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left" vertical="top" wrapText="1"/>
    </xf>
    <xf numFmtId="3" fontId="3" fillId="5" borderId="15" xfId="0" applyNumberFormat="1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left" vertical="top" wrapText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24" xfId="1" applyNumberFormat="1" applyFont="1" applyFill="1" applyBorder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2" fontId="2" fillId="3" borderId="28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8" xfId="1" applyNumberFormat="1" applyFont="1" applyFill="1" applyBorder="1" applyAlignment="1" applyProtection="1">
      <alignment horizontal="right" vertical="center" wrapText="1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37</v>
      </c>
      <c r="C1" s="1" t="s">
        <v>38</v>
      </c>
      <c r="E1" s="1" t="s">
        <v>39</v>
      </c>
      <c r="G1" s="1" t="s">
        <v>28</v>
      </c>
    </row>
    <row r="2" spans="1:7" x14ac:dyDescent="0.3">
      <c r="A2" s="3" t="s">
        <v>40</v>
      </c>
      <c r="C2" s="3" t="s">
        <v>41</v>
      </c>
      <c r="E2" s="3" t="s">
        <v>42</v>
      </c>
      <c r="G2" s="3" t="s">
        <v>43</v>
      </c>
    </row>
    <row r="3" spans="1:7" x14ac:dyDescent="0.3">
      <c r="A3" s="3" t="s">
        <v>44</v>
      </c>
      <c r="C3" s="3" t="s">
        <v>45</v>
      </c>
      <c r="E3" s="3" t="s">
        <v>46</v>
      </c>
      <c r="G3" s="3" t="s">
        <v>47</v>
      </c>
    </row>
    <row r="4" spans="1:7" x14ac:dyDescent="0.3">
      <c r="A4" s="3" t="s">
        <v>48</v>
      </c>
      <c r="C4" s="3" t="s">
        <v>49</v>
      </c>
      <c r="E4" s="3" t="s">
        <v>50</v>
      </c>
      <c r="G4" s="3" t="s">
        <v>51</v>
      </c>
    </row>
    <row r="5" spans="1:7" x14ac:dyDescent="0.3">
      <c r="A5" s="3" t="s">
        <v>52</v>
      </c>
      <c r="C5" s="3" t="s">
        <v>53</v>
      </c>
      <c r="E5" s="3" t="s">
        <v>54</v>
      </c>
      <c r="G5" s="3" t="s">
        <v>55</v>
      </c>
    </row>
    <row r="6" spans="1:7" x14ac:dyDescent="0.3">
      <c r="A6" s="3" t="s">
        <v>56</v>
      </c>
      <c r="C6" s="3" t="s">
        <v>57</v>
      </c>
      <c r="E6" s="3" t="s">
        <v>58</v>
      </c>
      <c r="G6" s="3" t="s">
        <v>59</v>
      </c>
    </row>
    <row r="7" spans="1:7" x14ac:dyDescent="0.3">
      <c r="C7" s="3" t="s">
        <v>60</v>
      </c>
      <c r="E7" s="3" t="s">
        <v>61</v>
      </c>
      <c r="G7" s="3" t="s">
        <v>62</v>
      </c>
    </row>
    <row r="8" spans="1:7" x14ac:dyDescent="0.3">
      <c r="C8" s="3" t="s">
        <v>63</v>
      </c>
      <c r="E8" s="3" t="s">
        <v>64</v>
      </c>
      <c r="G8" s="3" t="s">
        <v>65</v>
      </c>
    </row>
    <row r="9" spans="1:7" x14ac:dyDescent="0.3">
      <c r="C9" s="3" t="s">
        <v>66</v>
      </c>
      <c r="E9" s="3" t="s">
        <v>56</v>
      </c>
      <c r="G9" s="3" t="s">
        <v>67</v>
      </c>
    </row>
    <row r="10" spans="1:7" x14ac:dyDescent="0.3">
      <c r="C10" s="3" t="s">
        <v>56</v>
      </c>
      <c r="G10" s="3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35"/>
  <sheetViews>
    <sheetView tabSelected="1" view="pageBreakPreview" topLeftCell="A109" zoomScaleNormal="100" zoomScaleSheetLayoutView="100" workbookViewId="0">
      <selection activeCell="B102" sqref="B102:H111"/>
    </sheetView>
  </sheetViews>
  <sheetFormatPr defaultColWidth="8.75" defaultRowHeight="24" x14ac:dyDescent="0.2"/>
  <cols>
    <col min="1" max="1" width="8.75" style="6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30" t="s">
        <v>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130" t="s">
        <v>99</v>
      </c>
      <c r="K2" s="130"/>
      <c r="L2" s="130"/>
      <c r="M2" s="130"/>
      <c r="N2" s="130"/>
      <c r="O2" s="130"/>
      <c r="P2" s="130"/>
      <c r="Q2" s="130"/>
      <c r="R2" s="23"/>
      <c r="S2" s="23"/>
      <c r="T2" s="23"/>
      <c r="U2" s="23"/>
      <c r="V2" s="23"/>
      <c r="W2" s="23"/>
      <c r="X2" s="23"/>
      <c r="Y2" s="23"/>
      <c r="Z2" s="23"/>
    </row>
    <row r="3" spans="1:26" ht="21" customHeight="1" x14ac:dyDescent="0.2">
      <c r="A3" s="130" t="s">
        <v>10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24" customHeight="1" x14ac:dyDescent="0.2">
      <c r="A4" s="131" t="s">
        <v>100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ht="10.15" customHeight="1" x14ac:dyDescent="0.2"/>
    <row r="6" spans="1:26" ht="21" customHeight="1" x14ac:dyDescent="0.2">
      <c r="A6" s="7" t="s">
        <v>0</v>
      </c>
    </row>
    <row r="7" spans="1:26" ht="21" customHeight="1" x14ac:dyDescent="0.2">
      <c r="A7" s="8" t="s">
        <v>72</v>
      </c>
      <c r="L7" s="9"/>
      <c r="M7" s="132"/>
      <c r="N7" s="133"/>
      <c r="O7" s="133"/>
      <c r="P7" s="134"/>
    </row>
    <row r="8" spans="1:26" ht="21" customHeight="1" x14ac:dyDescent="0.2">
      <c r="A8" s="8" t="s">
        <v>16</v>
      </c>
      <c r="G8" s="9"/>
      <c r="H8" s="132"/>
      <c r="I8" s="133"/>
      <c r="J8" s="134"/>
    </row>
    <row r="9" spans="1:26" ht="9" customHeight="1" x14ac:dyDescent="0.2"/>
    <row r="10" spans="1:26" s="7" customFormat="1" ht="30" customHeight="1" x14ac:dyDescent="0.2">
      <c r="A10" s="103" t="s">
        <v>5</v>
      </c>
      <c r="B10" s="103" t="s">
        <v>11</v>
      </c>
      <c r="C10" s="103"/>
      <c r="D10" s="103"/>
      <c r="E10" s="103"/>
      <c r="F10" s="103"/>
      <c r="G10" s="103"/>
      <c r="H10" s="103"/>
      <c r="I10" s="103"/>
      <c r="J10" s="103"/>
      <c r="K10" s="103" t="s">
        <v>12</v>
      </c>
      <c r="L10" s="103"/>
      <c r="M10" s="103"/>
      <c r="N10" s="103"/>
      <c r="O10" s="103"/>
      <c r="P10" s="103"/>
      <c r="Q10" s="103"/>
      <c r="R10" s="103"/>
      <c r="S10" s="103" t="s">
        <v>4</v>
      </c>
      <c r="T10" s="103"/>
      <c r="U10" s="103"/>
      <c r="V10" s="103"/>
      <c r="W10" s="103"/>
      <c r="X10" s="103"/>
      <c r="Y10" s="103"/>
      <c r="Z10" s="103"/>
    </row>
    <row r="11" spans="1:26" s="7" customFormat="1" ht="30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 t="s">
        <v>1</v>
      </c>
      <c r="L11" s="103"/>
      <c r="M11" s="103"/>
      <c r="N11" s="103" t="s">
        <v>2</v>
      </c>
      <c r="O11" s="103"/>
      <c r="P11" s="103"/>
      <c r="Q11" s="103" t="s">
        <v>3</v>
      </c>
      <c r="R11" s="103"/>
      <c r="S11" s="103" t="s">
        <v>1</v>
      </c>
      <c r="T11" s="103"/>
      <c r="U11" s="103"/>
      <c r="V11" s="103" t="s">
        <v>2</v>
      </c>
      <c r="W11" s="103"/>
      <c r="X11" s="103"/>
      <c r="Y11" s="103" t="s">
        <v>3</v>
      </c>
      <c r="Z11" s="103"/>
    </row>
    <row r="12" spans="1:26" s="10" customFormat="1" ht="48" customHeight="1" x14ac:dyDescent="0.2">
      <c r="A12" s="18">
        <v>1</v>
      </c>
      <c r="B12" s="92" t="s">
        <v>73</v>
      </c>
      <c r="C12" s="92"/>
      <c r="D12" s="92"/>
      <c r="E12" s="92"/>
      <c r="F12" s="92"/>
      <c r="G12" s="92"/>
      <c r="H12" s="92"/>
      <c r="I12" s="92"/>
      <c r="J12" s="92"/>
      <c r="K12" s="135">
        <v>5000</v>
      </c>
      <c r="L12" s="135"/>
      <c r="M12" s="135"/>
      <c r="N12" s="135">
        <f>Q26</f>
        <v>0</v>
      </c>
      <c r="O12" s="135"/>
      <c r="P12" s="135"/>
      <c r="Q12" s="136">
        <f>(V20/T20)*100</f>
        <v>0</v>
      </c>
      <c r="R12" s="137"/>
      <c r="S12" s="138">
        <v>11100000</v>
      </c>
      <c r="T12" s="139"/>
      <c r="U12" s="139"/>
      <c r="V12" s="140"/>
      <c r="W12" s="141"/>
      <c r="X12" s="142"/>
      <c r="Y12" s="143">
        <f>V12/S12*100</f>
        <v>0</v>
      </c>
      <c r="Z12" s="144"/>
    </row>
    <row r="13" spans="1:26" ht="24" customHeight="1" x14ac:dyDescent="0.2">
      <c r="A13" s="19">
        <v>2</v>
      </c>
      <c r="B13" s="92" t="s">
        <v>74</v>
      </c>
      <c r="C13" s="92"/>
      <c r="D13" s="92"/>
      <c r="E13" s="92"/>
      <c r="F13" s="92"/>
      <c r="G13" s="92"/>
      <c r="H13" s="92"/>
      <c r="I13" s="92"/>
      <c r="J13" s="92"/>
      <c r="K13" s="158">
        <v>5000</v>
      </c>
      <c r="L13" s="158"/>
      <c r="M13" s="158"/>
      <c r="N13" s="159">
        <f>Q39</f>
        <v>0</v>
      </c>
      <c r="O13" s="159"/>
      <c r="P13" s="159"/>
      <c r="Q13" s="160">
        <f>V27/T27*100</f>
        <v>0</v>
      </c>
      <c r="R13" s="161"/>
      <c r="S13" s="163">
        <v>26700000</v>
      </c>
      <c r="T13" s="164"/>
      <c r="U13" s="165"/>
      <c r="V13" s="154"/>
      <c r="W13" s="155"/>
      <c r="X13" s="155"/>
      <c r="Y13" s="66">
        <f t="shared" ref="Y13:Y14" si="0">V13/S13*100</f>
        <v>0</v>
      </c>
      <c r="Z13" s="67"/>
    </row>
    <row r="14" spans="1:26" s="10" customFormat="1" ht="72" customHeight="1" x14ac:dyDescent="0.2">
      <c r="A14" s="18">
        <v>3</v>
      </c>
      <c r="B14" s="92" t="s">
        <v>75</v>
      </c>
      <c r="C14" s="92"/>
      <c r="D14" s="92"/>
      <c r="E14" s="92"/>
      <c r="F14" s="92"/>
      <c r="G14" s="92"/>
      <c r="H14" s="92"/>
      <c r="I14" s="92"/>
      <c r="J14" s="92"/>
      <c r="K14" s="162">
        <v>12</v>
      </c>
      <c r="L14" s="162"/>
      <c r="M14" s="162"/>
      <c r="N14" s="135">
        <f>Q45</f>
        <v>0</v>
      </c>
      <c r="O14" s="135"/>
      <c r="P14" s="135"/>
      <c r="Q14" s="136">
        <f>V40/T40*100</f>
        <v>0</v>
      </c>
      <c r="R14" s="137"/>
      <c r="S14" s="163">
        <v>1150000</v>
      </c>
      <c r="T14" s="164"/>
      <c r="U14" s="164"/>
      <c r="V14" s="156"/>
      <c r="W14" s="155"/>
      <c r="X14" s="157"/>
      <c r="Y14" s="68">
        <f t="shared" si="0"/>
        <v>0</v>
      </c>
      <c r="Z14" s="69"/>
    </row>
    <row r="15" spans="1:26" ht="24" customHeight="1" x14ac:dyDescent="0.2">
      <c r="A15" s="126" t="s">
        <v>17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  <c r="Q15" s="41">
        <f>V46</f>
        <v>0</v>
      </c>
      <c r="R15" s="41"/>
      <c r="S15" s="129">
        <f>SUM(S12:U14)</f>
        <v>38950000</v>
      </c>
      <c r="T15" s="129"/>
      <c r="U15" s="129"/>
      <c r="V15" s="129">
        <f>SUM(V12:X14)</f>
        <v>0</v>
      </c>
      <c r="W15" s="129"/>
      <c r="X15" s="129"/>
      <c r="Y15" s="166">
        <f>V15/S15*100</f>
        <v>0</v>
      </c>
      <c r="Z15" s="166"/>
    </row>
    <row r="16" spans="1:26" s="10" customFormat="1" ht="9.9499999999999993" customHeight="1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s="7" customFormat="1" ht="24" customHeight="1" x14ac:dyDescent="0.2">
      <c r="A17" s="11" t="s">
        <v>6</v>
      </c>
      <c r="B17" s="5"/>
      <c r="C17" s="5"/>
      <c r="D17" s="5"/>
      <c r="E17" s="5"/>
      <c r="F17" s="5"/>
      <c r="G17" s="5"/>
      <c r="H17" s="12"/>
      <c r="I17" s="13"/>
      <c r="J17" s="13"/>
      <c r="K17" s="13"/>
      <c r="L17" s="13"/>
      <c r="M17" s="1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9.9499999999999993" customHeight="1" x14ac:dyDescent="0.2">
      <c r="A18" s="5"/>
      <c r="H18" s="14"/>
      <c r="I18" s="14"/>
      <c r="J18" s="14"/>
      <c r="K18" s="14"/>
      <c r="L18" s="14"/>
      <c r="M18" s="14"/>
    </row>
    <row r="19" spans="1:26" ht="72" customHeight="1" x14ac:dyDescent="0.2">
      <c r="A19" s="17" t="s">
        <v>5</v>
      </c>
      <c r="B19" s="103" t="s">
        <v>14</v>
      </c>
      <c r="C19" s="103"/>
      <c r="D19" s="103"/>
      <c r="E19" s="103"/>
      <c r="F19" s="103"/>
      <c r="G19" s="103"/>
      <c r="H19" s="103" t="s">
        <v>18</v>
      </c>
      <c r="I19" s="103"/>
      <c r="J19" s="103"/>
      <c r="K19" s="103" t="s">
        <v>15</v>
      </c>
      <c r="L19" s="103"/>
      <c r="M19" s="103"/>
      <c r="N19" s="103" t="s">
        <v>19</v>
      </c>
      <c r="O19" s="103"/>
      <c r="P19" s="103"/>
      <c r="Q19" s="103" t="s">
        <v>20</v>
      </c>
      <c r="R19" s="103"/>
      <c r="S19" s="103"/>
      <c r="T19" s="103" t="s">
        <v>21</v>
      </c>
      <c r="U19" s="103"/>
      <c r="V19" s="107" t="s">
        <v>7</v>
      </c>
      <c r="W19" s="107"/>
      <c r="X19" s="103" t="s">
        <v>8</v>
      </c>
      <c r="Y19" s="103"/>
      <c r="Z19" s="103"/>
    </row>
    <row r="20" spans="1:26" ht="72" customHeight="1" x14ac:dyDescent="0.2">
      <c r="A20" s="22">
        <v>1</v>
      </c>
      <c r="B20" s="122" t="s">
        <v>73</v>
      </c>
      <c r="C20" s="122"/>
      <c r="D20" s="122"/>
      <c r="E20" s="122"/>
      <c r="F20" s="122"/>
      <c r="G20" s="122"/>
      <c r="H20" s="121">
        <v>5000</v>
      </c>
      <c r="I20" s="121"/>
      <c r="J20" s="121"/>
      <c r="K20" s="121">
        <f>K26</f>
        <v>0</v>
      </c>
      <c r="L20" s="121"/>
      <c r="M20" s="121"/>
      <c r="N20" s="121">
        <f t="shared" ref="N20" si="1">N26</f>
        <v>0</v>
      </c>
      <c r="O20" s="121"/>
      <c r="P20" s="121"/>
      <c r="Q20" s="121">
        <f t="shared" ref="Q20" si="2">Q26</f>
        <v>0</v>
      </c>
      <c r="R20" s="121"/>
      <c r="S20" s="121"/>
      <c r="T20" s="123">
        <v>35</v>
      </c>
      <c r="U20" s="123"/>
      <c r="V20" s="40">
        <f>SUM(V21,V25,V26)</f>
        <v>0</v>
      </c>
      <c r="W20" s="41"/>
      <c r="X20" s="146"/>
      <c r="Y20" s="120"/>
      <c r="Z20" s="147"/>
    </row>
    <row r="21" spans="1:26" ht="24" customHeight="1" x14ac:dyDescent="0.2">
      <c r="A21" s="24">
        <v>1.1000000000000001</v>
      </c>
      <c r="B21" s="124" t="s">
        <v>76</v>
      </c>
      <c r="C21" s="124"/>
      <c r="D21" s="124"/>
      <c r="E21" s="124"/>
      <c r="F21" s="124"/>
      <c r="G21" s="124"/>
      <c r="H21" s="62">
        <v>5000</v>
      </c>
      <c r="I21" s="62"/>
      <c r="J21" s="62"/>
      <c r="K21" s="62">
        <f>K26</f>
        <v>0</v>
      </c>
      <c r="L21" s="62"/>
      <c r="M21" s="62"/>
      <c r="N21" s="62">
        <v>0</v>
      </c>
      <c r="O21" s="62"/>
      <c r="P21" s="62"/>
      <c r="Q21" s="62">
        <f t="shared" ref="Q21" si="3">Q26</f>
        <v>0</v>
      </c>
      <c r="R21" s="62"/>
      <c r="S21" s="62"/>
      <c r="T21" s="125">
        <v>10</v>
      </c>
      <c r="U21" s="125"/>
      <c r="V21" s="55">
        <f>SUM(V22:W24)</f>
        <v>0</v>
      </c>
      <c r="W21" s="56"/>
      <c r="X21" s="148"/>
      <c r="Y21" s="149"/>
      <c r="Z21" s="150"/>
    </row>
    <row r="22" spans="1:26" ht="24" customHeight="1" x14ac:dyDescent="0.2">
      <c r="A22" s="25"/>
      <c r="B22" s="92" t="s">
        <v>77</v>
      </c>
      <c r="C22" s="92"/>
      <c r="D22" s="92"/>
      <c r="E22" s="92"/>
      <c r="F22" s="92"/>
      <c r="G22" s="92"/>
      <c r="H22" s="54">
        <v>5000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31"/>
      <c r="T22" s="70">
        <v>2</v>
      </c>
      <c r="U22" s="70"/>
      <c r="V22" s="27">
        <f>(T22*((K22*0)+(N22*50)+(Q22*100)))/(H22*100)</f>
        <v>0</v>
      </c>
      <c r="W22" s="28"/>
      <c r="X22" s="148"/>
      <c r="Y22" s="149"/>
      <c r="Z22" s="150"/>
    </row>
    <row r="23" spans="1:26" ht="24" customHeight="1" x14ac:dyDescent="0.2">
      <c r="A23" s="25"/>
      <c r="B23" s="37" t="s">
        <v>78</v>
      </c>
      <c r="C23" s="38"/>
      <c r="D23" s="38"/>
      <c r="E23" s="38"/>
      <c r="F23" s="38"/>
      <c r="G23" s="39"/>
      <c r="H23" s="54">
        <v>5000</v>
      </c>
      <c r="I23" s="54"/>
      <c r="J23" s="54"/>
      <c r="K23" s="31"/>
      <c r="L23" s="32"/>
      <c r="M23" s="33"/>
      <c r="N23" s="31"/>
      <c r="O23" s="32"/>
      <c r="P23" s="33"/>
      <c r="Q23" s="31"/>
      <c r="R23" s="32"/>
      <c r="S23" s="32"/>
      <c r="T23" s="70">
        <v>4</v>
      </c>
      <c r="U23" s="70"/>
      <c r="V23" s="27">
        <f>(T23*((K23*0)+(N23*50)+(Q23*100)))/(H23*100)</f>
        <v>0</v>
      </c>
      <c r="W23" s="28"/>
      <c r="X23" s="148"/>
      <c r="Y23" s="149"/>
      <c r="Z23" s="150"/>
    </row>
    <row r="24" spans="1:26" ht="24" customHeight="1" x14ac:dyDescent="0.2">
      <c r="A24" s="26"/>
      <c r="B24" s="92" t="s">
        <v>79</v>
      </c>
      <c r="C24" s="92"/>
      <c r="D24" s="92"/>
      <c r="E24" s="92"/>
      <c r="F24" s="92"/>
      <c r="G24" s="92"/>
      <c r="H24" s="54">
        <v>5000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31"/>
      <c r="T24" s="70">
        <v>4</v>
      </c>
      <c r="U24" s="70"/>
      <c r="V24" s="27">
        <f t="shared" ref="V24" si="4">(T24*((K24*0)+(N24*50)+(Q24*100)))/(H24*100)</f>
        <v>0</v>
      </c>
      <c r="W24" s="28"/>
      <c r="X24" s="148"/>
      <c r="Y24" s="149"/>
      <c r="Z24" s="150"/>
    </row>
    <row r="25" spans="1:26" ht="24" customHeight="1" x14ac:dyDescent="0.2">
      <c r="A25" s="19">
        <v>1.2</v>
      </c>
      <c r="B25" s="37" t="s">
        <v>80</v>
      </c>
      <c r="C25" s="38"/>
      <c r="D25" s="38"/>
      <c r="E25" s="38"/>
      <c r="F25" s="38"/>
      <c r="G25" s="39"/>
      <c r="H25" s="54">
        <v>5000</v>
      </c>
      <c r="I25" s="54"/>
      <c r="J25" s="54"/>
      <c r="K25" s="31"/>
      <c r="L25" s="32"/>
      <c r="M25" s="33"/>
      <c r="N25" s="31"/>
      <c r="O25" s="32"/>
      <c r="P25" s="33"/>
      <c r="Q25" s="31"/>
      <c r="R25" s="32"/>
      <c r="S25" s="53"/>
      <c r="T25" s="29">
        <v>15</v>
      </c>
      <c r="U25" s="30"/>
      <c r="V25" s="27">
        <f t="shared" ref="V25:V45" si="5">(T25*((K25*0)+(N25*50)+(Q25*100)))/(H25*100)</f>
        <v>0</v>
      </c>
      <c r="W25" s="28"/>
      <c r="X25" s="148"/>
      <c r="Y25" s="149"/>
      <c r="Z25" s="150"/>
    </row>
    <row r="26" spans="1:26" ht="24" customHeight="1" x14ac:dyDescent="0.2">
      <c r="A26" s="19">
        <v>1.3</v>
      </c>
      <c r="B26" s="37" t="s">
        <v>81</v>
      </c>
      <c r="C26" s="38"/>
      <c r="D26" s="38"/>
      <c r="E26" s="38"/>
      <c r="F26" s="38"/>
      <c r="G26" s="39"/>
      <c r="H26" s="54">
        <v>5000</v>
      </c>
      <c r="I26" s="54"/>
      <c r="J26" s="54"/>
      <c r="K26" s="31"/>
      <c r="L26" s="32"/>
      <c r="M26" s="33"/>
      <c r="N26" s="31"/>
      <c r="O26" s="32"/>
      <c r="P26" s="33"/>
      <c r="Q26" s="31"/>
      <c r="R26" s="32"/>
      <c r="S26" s="53"/>
      <c r="T26" s="29">
        <v>10</v>
      </c>
      <c r="U26" s="30"/>
      <c r="V26" s="27">
        <f t="shared" si="5"/>
        <v>0</v>
      </c>
      <c r="W26" s="28"/>
      <c r="X26" s="148"/>
      <c r="Y26" s="149"/>
      <c r="Z26" s="150"/>
    </row>
    <row r="27" spans="1:26" ht="24" customHeight="1" x14ac:dyDescent="0.2">
      <c r="A27" s="22">
        <v>2</v>
      </c>
      <c r="B27" s="50" t="s">
        <v>74</v>
      </c>
      <c r="C27" s="51"/>
      <c r="D27" s="51"/>
      <c r="E27" s="51"/>
      <c r="F27" s="51"/>
      <c r="G27" s="52"/>
      <c r="H27" s="121">
        <v>5000</v>
      </c>
      <c r="I27" s="121"/>
      <c r="J27" s="121"/>
      <c r="K27" s="44">
        <f>K37</f>
        <v>0</v>
      </c>
      <c r="L27" s="45"/>
      <c r="M27" s="46"/>
      <c r="N27" s="44">
        <f t="shared" ref="N27" si="6">N37</f>
        <v>0</v>
      </c>
      <c r="O27" s="45"/>
      <c r="P27" s="46"/>
      <c r="Q27" s="44">
        <f t="shared" ref="Q27" si="7">Q37</f>
        <v>0</v>
      </c>
      <c r="R27" s="45"/>
      <c r="S27" s="46"/>
      <c r="T27" s="42">
        <v>50</v>
      </c>
      <c r="U27" s="43"/>
      <c r="V27" s="40">
        <f>SUM(V28,V29,V33,V37)</f>
        <v>0</v>
      </c>
      <c r="W27" s="41"/>
      <c r="X27" s="148"/>
      <c r="Y27" s="149"/>
      <c r="Z27" s="150"/>
    </row>
    <row r="28" spans="1:26" ht="24" customHeight="1" x14ac:dyDescent="0.2">
      <c r="A28" s="19">
        <v>2.1</v>
      </c>
      <c r="B28" s="37" t="s">
        <v>82</v>
      </c>
      <c r="C28" s="38"/>
      <c r="D28" s="38"/>
      <c r="E28" s="38"/>
      <c r="F28" s="38"/>
      <c r="G28" s="39"/>
      <c r="H28" s="54">
        <v>5000</v>
      </c>
      <c r="I28" s="54"/>
      <c r="J28" s="54"/>
      <c r="K28" s="31"/>
      <c r="L28" s="32"/>
      <c r="M28" s="33"/>
      <c r="N28" s="31"/>
      <c r="O28" s="32"/>
      <c r="P28" s="33"/>
      <c r="Q28" s="31"/>
      <c r="R28" s="32"/>
      <c r="S28" s="53"/>
      <c r="T28" s="29">
        <v>5</v>
      </c>
      <c r="U28" s="30"/>
      <c r="V28" s="27">
        <f t="shared" si="5"/>
        <v>0</v>
      </c>
      <c r="W28" s="28"/>
      <c r="X28" s="148"/>
      <c r="Y28" s="149"/>
      <c r="Z28" s="150"/>
    </row>
    <row r="29" spans="1:26" ht="24" customHeight="1" x14ac:dyDescent="0.2">
      <c r="A29" s="24">
        <v>2.2000000000000002</v>
      </c>
      <c r="B29" s="63" t="s">
        <v>83</v>
      </c>
      <c r="C29" s="64"/>
      <c r="D29" s="64"/>
      <c r="E29" s="64"/>
      <c r="F29" s="64"/>
      <c r="G29" s="65"/>
      <c r="H29" s="62">
        <v>5000</v>
      </c>
      <c r="I29" s="62"/>
      <c r="J29" s="62"/>
      <c r="K29" s="59">
        <f>K32</f>
        <v>0</v>
      </c>
      <c r="L29" s="60"/>
      <c r="M29" s="61"/>
      <c r="N29" s="59">
        <f t="shared" ref="N29" si="8">N32</f>
        <v>0</v>
      </c>
      <c r="O29" s="60"/>
      <c r="P29" s="61"/>
      <c r="Q29" s="59">
        <f t="shared" ref="Q29" si="9">Q32</f>
        <v>0</v>
      </c>
      <c r="R29" s="60"/>
      <c r="S29" s="61"/>
      <c r="T29" s="57">
        <v>15</v>
      </c>
      <c r="U29" s="58"/>
      <c r="V29" s="55">
        <f>SUM(V30:W32)</f>
        <v>0</v>
      </c>
      <c r="W29" s="56"/>
      <c r="X29" s="148"/>
      <c r="Y29" s="149"/>
      <c r="Z29" s="150"/>
    </row>
    <row r="30" spans="1:26" ht="24" customHeight="1" x14ac:dyDescent="0.2">
      <c r="A30" s="25"/>
      <c r="B30" s="37" t="s">
        <v>84</v>
      </c>
      <c r="C30" s="38"/>
      <c r="D30" s="38"/>
      <c r="E30" s="38"/>
      <c r="F30" s="38"/>
      <c r="G30" s="39"/>
      <c r="H30" s="54">
        <v>5000</v>
      </c>
      <c r="I30" s="54"/>
      <c r="J30" s="54"/>
      <c r="K30" s="31"/>
      <c r="L30" s="32"/>
      <c r="M30" s="33"/>
      <c r="N30" s="31"/>
      <c r="O30" s="32"/>
      <c r="P30" s="33"/>
      <c r="Q30" s="31"/>
      <c r="R30" s="32"/>
      <c r="S30" s="53"/>
      <c r="T30" s="29">
        <v>5</v>
      </c>
      <c r="U30" s="30"/>
      <c r="V30" s="27">
        <f t="shared" si="5"/>
        <v>0</v>
      </c>
      <c r="W30" s="28"/>
      <c r="X30" s="148"/>
      <c r="Y30" s="149"/>
      <c r="Z30" s="150"/>
    </row>
    <row r="31" spans="1:26" ht="24" customHeight="1" x14ac:dyDescent="0.2">
      <c r="A31" s="25"/>
      <c r="B31" s="37" t="s">
        <v>85</v>
      </c>
      <c r="C31" s="38"/>
      <c r="D31" s="38"/>
      <c r="E31" s="38"/>
      <c r="F31" s="38"/>
      <c r="G31" s="39"/>
      <c r="H31" s="54">
        <v>5000</v>
      </c>
      <c r="I31" s="54"/>
      <c r="J31" s="54"/>
      <c r="K31" s="31"/>
      <c r="L31" s="32"/>
      <c r="M31" s="33"/>
      <c r="N31" s="31"/>
      <c r="O31" s="32"/>
      <c r="P31" s="33"/>
      <c r="Q31" s="31"/>
      <c r="R31" s="32"/>
      <c r="S31" s="53"/>
      <c r="T31" s="29">
        <v>5</v>
      </c>
      <c r="U31" s="30"/>
      <c r="V31" s="27">
        <f t="shared" si="5"/>
        <v>0</v>
      </c>
      <c r="W31" s="28"/>
      <c r="X31" s="148"/>
      <c r="Y31" s="149"/>
      <c r="Z31" s="150"/>
    </row>
    <row r="32" spans="1:26" ht="24" customHeight="1" x14ac:dyDescent="0.2">
      <c r="A32" s="26"/>
      <c r="B32" s="37" t="s">
        <v>86</v>
      </c>
      <c r="C32" s="38"/>
      <c r="D32" s="38"/>
      <c r="E32" s="38"/>
      <c r="F32" s="38"/>
      <c r="G32" s="39"/>
      <c r="H32" s="54">
        <v>5000</v>
      </c>
      <c r="I32" s="54"/>
      <c r="J32" s="54"/>
      <c r="K32" s="31"/>
      <c r="L32" s="32"/>
      <c r="M32" s="33"/>
      <c r="N32" s="31"/>
      <c r="O32" s="32"/>
      <c r="P32" s="33"/>
      <c r="Q32" s="31"/>
      <c r="R32" s="32"/>
      <c r="S32" s="53"/>
      <c r="T32" s="29">
        <v>5</v>
      </c>
      <c r="U32" s="30"/>
      <c r="V32" s="27">
        <f t="shared" si="5"/>
        <v>0</v>
      </c>
      <c r="W32" s="28"/>
      <c r="X32" s="148"/>
      <c r="Y32" s="149"/>
      <c r="Z32" s="150"/>
    </row>
    <row r="33" spans="1:26" ht="24" customHeight="1" x14ac:dyDescent="0.2">
      <c r="A33" s="24">
        <v>2.2999999999999998</v>
      </c>
      <c r="B33" s="63" t="s">
        <v>87</v>
      </c>
      <c r="C33" s="64"/>
      <c r="D33" s="64"/>
      <c r="E33" s="64"/>
      <c r="F33" s="64"/>
      <c r="G33" s="65"/>
      <c r="H33" s="62">
        <v>5000</v>
      </c>
      <c r="I33" s="62"/>
      <c r="J33" s="62"/>
      <c r="K33" s="59">
        <f>K36</f>
        <v>0</v>
      </c>
      <c r="L33" s="60"/>
      <c r="M33" s="61"/>
      <c r="N33" s="59">
        <f t="shared" ref="N33" si="10">N36</f>
        <v>0</v>
      </c>
      <c r="O33" s="60"/>
      <c r="P33" s="61"/>
      <c r="Q33" s="59">
        <f t="shared" ref="Q33" si="11">Q36</f>
        <v>0</v>
      </c>
      <c r="R33" s="60"/>
      <c r="S33" s="61"/>
      <c r="T33" s="57">
        <v>20</v>
      </c>
      <c r="U33" s="58"/>
      <c r="V33" s="55">
        <f>SUM(V34:W36)</f>
        <v>0</v>
      </c>
      <c r="W33" s="56"/>
      <c r="X33" s="148"/>
      <c r="Y33" s="149"/>
      <c r="Z33" s="150"/>
    </row>
    <row r="34" spans="1:26" ht="24" customHeight="1" x14ac:dyDescent="0.2">
      <c r="A34" s="25"/>
      <c r="B34" s="37" t="s">
        <v>88</v>
      </c>
      <c r="C34" s="38"/>
      <c r="D34" s="38"/>
      <c r="E34" s="38"/>
      <c r="F34" s="38"/>
      <c r="G34" s="39"/>
      <c r="H34" s="54">
        <v>5000</v>
      </c>
      <c r="I34" s="54"/>
      <c r="J34" s="54"/>
      <c r="K34" s="31"/>
      <c r="L34" s="32"/>
      <c r="M34" s="33"/>
      <c r="N34" s="31"/>
      <c r="O34" s="32"/>
      <c r="P34" s="33"/>
      <c r="Q34" s="31"/>
      <c r="R34" s="32"/>
      <c r="S34" s="53"/>
      <c r="T34" s="29">
        <v>5</v>
      </c>
      <c r="U34" s="30"/>
      <c r="V34" s="27">
        <f t="shared" si="5"/>
        <v>0</v>
      </c>
      <c r="W34" s="28"/>
      <c r="X34" s="148"/>
      <c r="Y34" s="149"/>
      <c r="Z34" s="150"/>
    </row>
    <row r="35" spans="1:26" ht="48" customHeight="1" x14ac:dyDescent="0.2">
      <c r="A35" s="25"/>
      <c r="B35" s="37" t="s">
        <v>89</v>
      </c>
      <c r="C35" s="38"/>
      <c r="D35" s="38"/>
      <c r="E35" s="38"/>
      <c r="F35" s="38"/>
      <c r="G35" s="39"/>
      <c r="H35" s="54">
        <v>5000</v>
      </c>
      <c r="I35" s="54"/>
      <c r="J35" s="54"/>
      <c r="K35" s="31"/>
      <c r="L35" s="32"/>
      <c r="M35" s="33"/>
      <c r="N35" s="31"/>
      <c r="O35" s="32"/>
      <c r="P35" s="33"/>
      <c r="Q35" s="31"/>
      <c r="R35" s="32"/>
      <c r="S35" s="53"/>
      <c r="T35" s="29">
        <v>5</v>
      </c>
      <c r="U35" s="30"/>
      <c r="V35" s="145">
        <f t="shared" ref="V35" si="12">(T35*((K35*0)+(N35*50)+(Q35*100)))/(H35*100)</f>
        <v>0</v>
      </c>
      <c r="W35" s="27"/>
      <c r="X35" s="148"/>
      <c r="Y35" s="149"/>
      <c r="Z35" s="150"/>
    </row>
    <row r="36" spans="1:26" ht="24" customHeight="1" x14ac:dyDescent="0.2">
      <c r="A36" s="26"/>
      <c r="B36" s="37" t="s">
        <v>98</v>
      </c>
      <c r="C36" s="38"/>
      <c r="D36" s="38"/>
      <c r="E36" s="38"/>
      <c r="F36" s="38"/>
      <c r="G36" s="39"/>
      <c r="H36" s="54">
        <v>5000</v>
      </c>
      <c r="I36" s="54"/>
      <c r="J36" s="54"/>
      <c r="K36" s="31"/>
      <c r="L36" s="32"/>
      <c r="M36" s="33"/>
      <c r="N36" s="31"/>
      <c r="O36" s="32"/>
      <c r="P36" s="33"/>
      <c r="Q36" s="31"/>
      <c r="R36" s="32"/>
      <c r="S36" s="53"/>
      <c r="T36" s="29">
        <v>10</v>
      </c>
      <c r="U36" s="30"/>
      <c r="V36" s="27">
        <f t="shared" si="5"/>
        <v>0</v>
      </c>
      <c r="W36" s="28"/>
      <c r="X36" s="148"/>
      <c r="Y36" s="149"/>
      <c r="Z36" s="150"/>
    </row>
    <row r="37" spans="1:26" ht="24" customHeight="1" x14ac:dyDescent="0.2">
      <c r="A37" s="24">
        <v>2.4</v>
      </c>
      <c r="B37" s="63" t="s">
        <v>90</v>
      </c>
      <c r="C37" s="64"/>
      <c r="D37" s="64"/>
      <c r="E37" s="64"/>
      <c r="F37" s="64"/>
      <c r="G37" s="65"/>
      <c r="H37" s="62">
        <v>5000</v>
      </c>
      <c r="I37" s="62"/>
      <c r="J37" s="62"/>
      <c r="K37" s="59">
        <f>K39</f>
        <v>0</v>
      </c>
      <c r="L37" s="60"/>
      <c r="M37" s="61"/>
      <c r="N37" s="59">
        <f t="shared" ref="N37" si="13">N39</f>
        <v>0</v>
      </c>
      <c r="O37" s="60"/>
      <c r="P37" s="61"/>
      <c r="Q37" s="59">
        <f t="shared" ref="Q37" si="14">Q39</f>
        <v>0</v>
      </c>
      <c r="R37" s="60"/>
      <c r="S37" s="61"/>
      <c r="T37" s="57">
        <v>10</v>
      </c>
      <c r="U37" s="58"/>
      <c r="V37" s="55">
        <f>SUM(V38:W39)</f>
        <v>0</v>
      </c>
      <c r="W37" s="56"/>
      <c r="X37" s="148"/>
      <c r="Y37" s="149"/>
      <c r="Z37" s="150"/>
    </row>
    <row r="38" spans="1:26" ht="24" customHeight="1" x14ac:dyDescent="0.2">
      <c r="A38" s="25"/>
      <c r="B38" s="37" t="s">
        <v>91</v>
      </c>
      <c r="C38" s="38"/>
      <c r="D38" s="38"/>
      <c r="E38" s="38"/>
      <c r="F38" s="38"/>
      <c r="G38" s="39"/>
      <c r="H38" s="54">
        <v>5000</v>
      </c>
      <c r="I38" s="54"/>
      <c r="J38" s="54"/>
      <c r="K38" s="31"/>
      <c r="L38" s="32"/>
      <c r="M38" s="33"/>
      <c r="N38" s="31"/>
      <c r="O38" s="32"/>
      <c r="P38" s="33"/>
      <c r="Q38" s="31"/>
      <c r="R38" s="32"/>
      <c r="S38" s="53"/>
      <c r="T38" s="29">
        <v>5</v>
      </c>
      <c r="U38" s="30"/>
      <c r="V38" s="27">
        <f t="shared" si="5"/>
        <v>0</v>
      </c>
      <c r="W38" s="28"/>
      <c r="X38" s="148"/>
      <c r="Y38" s="149"/>
      <c r="Z38" s="150"/>
    </row>
    <row r="39" spans="1:26" ht="24" customHeight="1" x14ac:dyDescent="0.2">
      <c r="A39" s="26"/>
      <c r="B39" s="37" t="s">
        <v>92</v>
      </c>
      <c r="C39" s="38"/>
      <c r="D39" s="38"/>
      <c r="E39" s="38"/>
      <c r="F39" s="38"/>
      <c r="G39" s="39"/>
      <c r="H39" s="54">
        <v>5000</v>
      </c>
      <c r="I39" s="54"/>
      <c r="J39" s="54"/>
      <c r="K39" s="31"/>
      <c r="L39" s="32"/>
      <c r="M39" s="33"/>
      <c r="N39" s="31"/>
      <c r="O39" s="32"/>
      <c r="P39" s="33"/>
      <c r="Q39" s="31"/>
      <c r="R39" s="32"/>
      <c r="S39" s="53"/>
      <c r="T39" s="29">
        <v>5</v>
      </c>
      <c r="U39" s="30"/>
      <c r="V39" s="27">
        <f t="shared" si="5"/>
        <v>0</v>
      </c>
      <c r="W39" s="28"/>
      <c r="X39" s="148"/>
      <c r="Y39" s="149"/>
      <c r="Z39" s="150"/>
    </row>
    <row r="40" spans="1:26" ht="120" customHeight="1" x14ac:dyDescent="0.2">
      <c r="A40" s="22">
        <v>3</v>
      </c>
      <c r="B40" s="50" t="s">
        <v>75</v>
      </c>
      <c r="C40" s="51"/>
      <c r="D40" s="51"/>
      <c r="E40" s="51"/>
      <c r="F40" s="51"/>
      <c r="G40" s="52"/>
      <c r="H40" s="47">
        <v>12</v>
      </c>
      <c r="I40" s="48"/>
      <c r="J40" s="49"/>
      <c r="K40" s="44">
        <f>K45</f>
        <v>0</v>
      </c>
      <c r="L40" s="45"/>
      <c r="M40" s="46"/>
      <c r="N40" s="44">
        <f t="shared" ref="N40" si="15">N45</f>
        <v>0</v>
      </c>
      <c r="O40" s="45"/>
      <c r="P40" s="46"/>
      <c r="Q40" s="44">
        <f t="shared" ref="Q40" si="16">Q45</f>
        <v>0</v>
      </c>
      <c r="R40" s="45"/>
      <c r="S40" s="46"/>
      <c r="T40" s="42">
        <v>15</v>
      </c>
      <c r="U40" s="43"/>
      <c r="V40" s="40">
        <f>SUM(V41:W45)</f>
        <v>0</v>
      </c>
      <c r="W40" s="41"/>
      <c r="X40" s="148"/>
      <c r="Y40" s="149"/>
      <c r="Z40" s="150"/>
    </row>
    <row r="41" spans="1:26" ht="24" customHeight="1" x14ac:dyDescent="0.2">
      <c r="A41" s="19">
        <v>3.1</v>
      </c>
      <c r="B41" s="37" t="s">
        <v>93</v>
      </c>
      <c r="C41" s="38"/>
      <c r="D41" s="38"/>
      <c r="E41" s="38"/>
      <c r="F41" s="38"/>
      <c r="G41" s="39"/>
      <c r="H41" s="34">
        <v>12</v>
      </c>
      <c r="I41" s="35"/>
      <c r="J41" s="36"/>
      <c r="K41" s="31"/>
      <c r="L41" s="32"/>
      <c r="M41" s="33"/>
      <c r="N41" s="31"/>
      <c r="O41" s="32"/>
      <c r="P41" s="33"/>
      <c r="Q41" s="31"/>
      <c r="R41" s="32"/>
      <c r="S41" s="33"/>
      <c r="T41" s="29">
        <v>3</v>
      </c>
      <c r="U41" s="30"/>
      <c r="V41" s="27">
        <f t="shared" si="5"/>
        <v>0</v>
      </c>
      <c r="W41" s="28"/>
      <c r="X41" s="148"/>
      <c r="Y41" s="149"/>
      <c r="Z41" s="150"/>
    </row>
    <row r="42" spans="1:26" ht="24" customHeight="1" x14ac:dyDescent="0.2">
      <c r="A42" s="19">
        <v>3.2</v>
      </c>
      <c r="B42" s="37" t="s">
        <v>94</v>
      </c>
      <c r="C42" s="38"/>
      <c r="D42" s="38"/>
      <c r="E42" s="38"/>
      <c r="F42" s="38"/>
      <c r="G42" s="39"/>
      <c r="H42" s="34">
        <v>12</v>
      </c>
      <c r="I42" s="35"/>
      <c r="J42" s="36"/>
      <c r="K42" s="31"/>
      <c r="L42" s="32"/>
      <c r="M42" s="33"/>
      <c r="N42" s="31"/>
      <c r="O42" s="32"/>
      <c r="P42" s="33"/>
      <c r="Q42" s="31"/>
      <c r="R42" s="32"/>
      <c r="S42" s="33"/>
      <c r="T42" s="29">
        <v>3</v>
      </c>
      <c r="U42" s="30"/>
      <c r="V42" s="27">
        <f t="shared" si="5"/>
        <v>0</v>
      </c>
      <c r="W42" s="28"/>
      <c r="X42" s="148"/>
      <c r="Y42" s="149"/>
      <c r="Z42" s="150"/>
    </row>
    <row r="43" spans="1:26" ht="48" customHeight="1" x14ac:dyDescent="0.2">
      <c r="A43" s="19">
        <v>3.3</v>
      </c>
      <c r="B43" s="37" t="s">
        <v>95</v>
      </c>
      <c r="C43" s="38"/>
      <c r="D43" s="38"/>
      <c r="E43" s="38"/>
      <c r="F43" s="38"/>
      <c r="G43" s="39"/>
      <c r="H43" s="34">
        <v>12</v>
      </c>
      <c r="I43" s="35"/>
      <c r="J43" s="36"/>
      <c r="K43" s="31"/>
      <c r="L43" s="32"/>
      <c r="M43" s="33"/>
      <c r="N43" s="31"/>
      <c r="O43" s="32"/>
      <c r="P43" s="33"/>
      <c r="Q43" s="31"/>
      <c r="R43" s="32"/>
      <c r="S43" s="33"/>
      <c r="T43" s="29">
        <v>3</v>
      </c>
      <c r="U43" s="30"/>
      <c r="V43" s="27">
        <f t="shared" si="5"/>
        <v>0</v>
      </c>
      <c r="W43" s="28"/>
      <c r="X43" s="148"/>
      <c r="Y43" s="149"/>
      <c r="Z43" s="150"/>
    </row>
    <row r="44" spans="1:26" ht="48" customHeight="1" x14ac:dyDescent="0.2">
      <c r="A44" s="19">
        <v>3.4</v>
      </c>
      <c r="B44" s="37" t="s">
        <v>96</v>
      </c>
      <c r="C44" s="38"/>
      <c r="D44" s="38"/>
      <c r="E44" s="38"/>
      <c r="F44" s="38"/>
      <c r="G44" s="39"/>
      <c r="H44" s="34">
        <v>12</v>
      </c>
      <c r="I44" s="35"/>
      <c r="J44" s="36"/>
      <c r="K44" s="31"/>
      <c r="L44" s="32"/>
      <c r="M44" s="33"/>
      <c r="N44" s="31"/>
      <c r="O44" s="32"/>
      <c r="P44" s="33"/>
      <c r="Q44" s="31"/>
      <c r="R44" s="32"/>
      <c r="S44" s="33"/>
      <c r="T44" s="29">
        <v>3</v>
      </c>
      <c r="U44" s="30"/>
      <c r="V44" s="27">
        <f t="shared" si="5"/>
        <v>0</v>
      </c>
      <c r="W44" s="28"/>
      <c r="X44" s="148"/>
      <c r="Y44" s="149"/>
      <c r="Z44" s="150"/>
    </row>
    <row r="45" spans="1:26" ht="24" customHeight="1" x14ac:dyDescent="0.2">
      <c r="A45" s="19">
        <v>3.5</v>
      </c>
      <c r="B45" s="37" t="s">
        <v>97</v>
      </c>
      <c r="C45" s="38"/>
      <c r="D45" s="38"/>
      <c r="E45" s="38"/>
      <c r="F45" s="38"/>
      <c r="G45" s="39"/>
      <c r="H45" s="34">
        <v>12</v>
      </c>
      <c r="I45" s="35"/>
      <c r="J45" s="36"/>
      <c r="K45" s="31"/>
      <c r="L45" s="32"/>
      <c r="M45" s="33"/>
      <c r="N45" s="31"/>
      <c r="O45" s="32"/>
      <c r="P45" s="33"/>
      <c r="Q45" s="31"/>
      <c r="R45" s="32"/>
      <c r="S45" s="33"/>
      <c r="T45" s="29">
        <v>3</v>
      </c>
      <c r="U45" s="30"/>
      <c r="V45" s="27">
        <f t="shared" si="5"/>
        <v>0</v>
      </c>
      <c r="W45" s="28"/>
      <c r="X45" s="151"/>
      <c r="Y45" s="152"/>
      <c r="Z45" s="153"/>
    </row>
    <row r="46" spans="1:26" ht="24" customHeight="1" x14ac:dyDescent="0.2">
      <c r="A46" s="116" t="s">
        <v>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>
        <f>SUM(T40,T27,T20)</f>
        <v>100</v>
      </c>
      <c r="U46" s="118"/>
      <c r="V46" s="41">
        <f>SUM(V40,V27,V20)</f>
        <v>0</v>
      </c>
      <c r="W46" s="41"/>
      <c r="X46" s="119"/>
      <c r="Y46" s="119"/>
      <c r="Z46" s="119"/>
    </row>
    <row r="47" spans="1:26" ht="9.9499999999999993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24" customHeight="1" x14ac:dyDescent="0.2">
      <c r="A48" s="4" t="s">
        <v>68</v>
      </c>
    </row>
    <row r="49" spans="1:26" ht="60" customHeight="1" x14ac:dyDescent="0.2">
      <c r="A49" s="17" t="s">
        <v>5</v>
      </c>
      <c r="B49" s="103" t="s">
        <v>22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4" t="s">
        <v>23</v>
      </c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6"/>
      <c r="Y49" s="107" t="s">
        <v>24</v>
      </c>
      <c r="Z49" s="107"/>
    </row>
    <row r="50" spans="1:26" ht="24" customHeight="1" x14ac:dyDescent="0.2">
      <c r="A50" s="108" t="s">
        <v>25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10"/>
    </row>
    <row r="51" spans="1:26" ht="48" customHeight="1" x14ac:dyDescent="0.2">
      <c r="A51" s="20" t="str">
        <f>IF(B51&lt;&gt;"","2.1.1","")</f>
        <v/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37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9"/>
      <c r="Y51" s="93"/>
      <c r="Z51" s="93"/>
    </row>
    <row r="52" spans="1:26" ht="48" customHeight="1" x14ac:dyDescent="0.2">
      <c r="A52" s="20" t="str">
        <f>IF(B52&lt;&gt;"","2.1.2","")</f>
        <v/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37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9"/>
      <c r="Y52" s="93"/>
      <c r="Z52" s="93"/>
    </row>
    <row r="53" spans="1:26" ht="48" customHeight="1" x14ac:dyDescent="0.2">
      <c r="A53" s="20" t="str">
        <f>IF(B53&lt;&gt;"","2.1.3","")</f>
        <v/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3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9"/>
      <c r="Y53" s="93"/>
      <c r="Z53" s="93"/>
    </row>
    <row r="54" spans="1:26" ht="48" customHeight="1" x14ac:dyDescent="0.2">
      <c r="A54" s="20" t="str">
        <f>IF(B54&lt;&gt;"","2.1.4","")</f>
        <v/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37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9"/>
      <c r="Y54" s="93"/>
      <c r="Z54" s="93"/>
    </row>
    <row r="55" spans="1:26" ht="48" customHeight="1" x14ac:dyDescent="0.2">
      <c r="A55" s="20" t="str">
        <f>IF(B55&lt;&gt;"","2.1.5","")</f>
        <v/>
      </c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3"/>
      <c r="M55" s="37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9"/>
      <c r="Y55" s="114"/>
      <c r="Z55" s="115"/>
    </row>
    <row r="56" spans="1:26" ht="24" customHeight="1" x14ac:dyDescent="0.2">
      <c r="A56" s="108" t="s">
        <v>26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10"/>
    </row>
    <row r="57" spans="1:26" ht="48" customHeight="1" x14ac:dyDescent="0.2">
      <c r="A57" s="20" t="str">
        <f>IF(B57&lt;&gt;"","2.2.1","")</f>
        <v/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37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9"/>
      <c r="Y57" s="93"/>
      <c r="Z57" s="93"/>
    </row>
    <row r="58" spans="1:26" ht="48" customHeight="1" x14ac:dyDescent="0.2">
      <c r="A58" s="20" t="str">
        <f>IF(B58&lt;&gt;"","2.2.2","")</f>
        <v/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37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9"/>
      <c r="Y58" s="93"/>
      <c r="Z58" s="93"/>
    </row>
    <row r="59" spans="1:26" ht="48" customHeight="1" x14ac:dyDescent="0.2">
      <c r="A59" s="20" t="str">
        <f>IF(B59&lt;&gt;"","2.2.3","")</f>
        <v/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37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9"/>
      <c r="Y59" s="93"/>
      <c r="Z59" s="93"/>
    </row>
    <row r="60" spans="1:26" ht="48" customHeight="1" x14ac:dyDescent="0.2">
      <c r="A60" s="20" t="str">
        <f>IF(B60&lt;&gt;"","2.2.4","")</f>
        <v/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37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93"/>
      <c r="Z60" s="93"/>
    </row>
    <row r="61" spans="1:26" ht="48" customHeight="1" x14ac:dyDescent="0.2">
      <c r="A61" s="20" t="str">
        <f>IF(B61&lt;&gt;"","2.2.5","")</f>
        <v/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37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9"/>
      <c r="Y61" s="93"/>
      <c r="Z61" s="93"/>
    </row>
    <row r="62" spans="1:26" ht="24" customHeight="1" x14ac:dyDescent="0.2">
      <c r="A62" s="108" t="s">
        <v>27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10"/>
    </row>
    <row r="63" spans="1:26" ht="48" customHeight="1" x14ac:dyDescent="0.2">
      <c r="A63" s="20" t="str">
        <f>IF(B63&lt;&gt;"","2.3.1","")</f>
        <v/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37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9"/>
      <c r="Y63" s="93"/>
      <c r="Z63" s="93"/>
    </row>
    <row r="64" spans="1:26" ht="48" customHeight="1" x14ac:dyDescent="0.2">
      <c r="A64" s="20" t="str">
        <f>IF(B64&lt;&gt;"","2.3.2","")</f>
        <v/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37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  <c r="Y64" s="93"/>
      <c r="Z64" s="93"/>
    </row>
    <row r="65" spans="1:26" ht="48" customHeight="1" x14ac:dyDescent="0.2">
      <c r="A65" s="20" t="str">
        <f>IF(B65&lt;&gt;"","2.3.3","")</f>
        <v/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37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  <c r="Y65" s="93"/>
      <c r="Z65" s="93"/>
    </row>
    <row r="66" spans="1:26" ht="48" customHeight="1" x14ac:dyDescent="0.2">
      <c r="A66" s="20" t="str">
        <f>IF(B66&lt;&gt;"","2.3.4","")</f>
        <v/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37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9"/>
      <c r="Y66" s="93"/>
      <c r="Z66" s="93"/>
    </row>
    <row r="67" spans="1:26" ht="48" customHeight="1" x14ac:dyDescent="0.2">
      <c r="A67" s="20" t="str">
        <f>IF(B67&lt;&gt;"","2.3.5","")</f>
        <v/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37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9"/>
      <c r="Y67" s="93"/>
      <c r="Z67" s="93"/>
    </row>
    <row r="68" spans="1:26" ht="9.9499999999999993" customHeight="1" x14ac:dyDescent="0.2"/>
    <row r="69" spans="1:26" ht="24" customHeight="1" x14ac:dyDescent="0.2">
      <c r="A69" s="5" t="s">
        <v>69</v>
      </c>
    </row>
    <row r="70" spans="1:26" ht="9.9499999999999993" customHeight="1" x14ac:dyDescent="0.2"/>
    <row r="71" spans="1:26" ht="72" customHeight="1" x14ac:dyDescent="0.2">
      <c r="A71" s="17" t="s">
        <v>5</v>
      </c>
      <c r="B71" s="103" t="s">
        <v>28</v>
      </c>
      <c r="C71" s="103"/>
      <c r="D71" s="103"/>
      <c r="E71" s="103"/>
      <c r="F71" s="103"/>
      <c r="G71" s="103"/>
      <c r="H71" s="103" t="s">
        <v>23</v>
      </c>
      <c r="I71" s="103"/>
      <c r="J71" s="103"/>
      <c r="K71" s="103"/>
      <c r="L71" s="103"/>
      <c r="M71" s="103"/>
      <c r="N71" s="103"/>
      <c r="O71" s="103"/>
      <c r="P71" s="103"/>
      <c r="Q71" s="104" t="s">
        <v>29</v>
      </c>
      <c r="R71" s="105"/>
      <c r="S71" s="105"/>
      <c r="T71" s="105"/>
      <c r="U71" s="105"/>
      <c r="V71" s="105"/>
      <c r="W71" s="105"/>
      <c r="X71" s="106"/>
      <c r="Y71" s="107" t="s">
        <v>24</v>
      </c>
      <c r="Z71" s="107"/>
    </row>
    <row r="72" spans="1:26" ht="72" customHeight="1" x14ac:dyDescent="0.2">
      <c r="A72" s="20" t="str">
        <f>IF(B72&lt;&gt;"","3.1","")</f>
        <v/>
      </c>
      <c r="B72" s="91"/>
      <c r="C72" s="91"/>
      <c r="D72" s="91"/>
      <c r="E72" s="91"/>
      <c r="F72" s="91"/>
      <c r="G72" s="91"/>
      <c r="H72" s="92"/>
      <c r="I72" s="92"/>
      <c r="J72" s="92"/>
      <c r="K72" s="92"/>
      <c r="L72" s="92"/>
      <c r="M72" s="92"/>
      <c r="N72" s="92"/>
      <c r="O72" s="92"/>
      <c r="P72" s="92"/>
      <c r="Q72" s="37"/>
      <c r="R72" s="38"/>
      <c r="S72" s="38"/>
      <c r="T72" s="38"/>
      <c r="U72" s="38"/>
      <c r="V72" s="38"/>
      <c r="W72" s="38"/>
      <c r="X72" s="39"/>
      <c r="Y72" s="93"/>
      <c r="Z72" s="93"/>
    </row>
    <row r="73" spans="1:26" ht="72" customHeight="1" x14ac:dyDescent="0.2">
      <c r="A73" s="20" t="str">
        <f>IF(B73&lt;&gt;"","3.2","")</f>
        <v/>
      </c>
      <c r="B73" s="91"/>
      <c r="C73" s="91"/>
      <c r="D73" s="91"/>
      <c r="E73" s="91"/>
      <c r="F73" s="91"/>
      <c r="G73" s="91"/>
      <c r="H73" s="92"/>
      <c r="I73" s="92"/>
      <c r="J73" s="92"/>
      <c r="K73" s="92"/>
      <c r="L73" s="92"/>
      <c r="M73" s="92"/>
      <c r="N73" s="92"/>
      <c r="O73" s="92"/>
      <c r="P73" s="92"/>
      <c r="Q73" s="37"/>
      <c r="R73" s="38"/>
      <c r="S73" s="38"/>
      <c r="T73" s="38"/>
      <c r="U73" s="38"/>
      <c r="V73" s="38"/>
      <c r="W73" s="38"/>
      <c r="X73" s="39"/>
      <c r="Y73" s="93"/>
      <c r="Z73" s="93"/>
    </row>
    <row r="74" spans="1:26" ht="72" customHeight="1" x14ac:dyDescent="0.2">
      <c r="A74" s="20" t="str">
        <f>IF(B74&lt;&gt;"","3.3","")</f>
        <v/>
      </c>
      <c r="B74" s="91"/>
      <c r="C74" s="91"/>
      <c r="D74" s="91"/>
      <c r="E74" s="91"/>
      <c r="F74" s="91"/>
      <c r="G74" s="91"/>
      <c r="H74" s="92"/>
      <c r="I74" s="92"/>
      <c r="J74" s="92"/>
      <c r="K74" s="92"/>
      <c r="L74" s="92"/>
      <c r="M74" s="92"/>
      <c r="N74" s="92"/>
      <c r="O74" s="92"/>
      <c r="P74" s="92"/>
      <c r="Q74" s="37"/>
      <c r="R74" s="38"/>
      <c r="S74" s="38"/>
      <c r="T74" s="38"/>
      <c r="U74" s="38"/>
      <c r="V74" s="38"/>
      <c r="W74" s="38"/>
      <c r="X74" s="39"/>
      <c r="Y74" s="93"/>
      <c r="Z74" s="93"/>
    </row>
    <row r="75" spans="1:26" ht="72" customHeight="1" x14ac:dyDescent="0.2">
      <c r="A75" s="20" t="str">
        <f>IF(B75&lt;&gt;"","3.4","")</f>
        <v/>
      </c>
      <c r="B75" s="91"/>
      <c r="C75" s="91"/>
      <c r="D75" s="91"/>
      <c r="E75" s="91"/>
      <c r="F75" s="91"/>
      <c r="G75" s="91"/>
      <c r="H75" s="92"/>
      <c r="I75" s="92"/>
      <c r="J75" s="92"/>
      <c r="K75" s="92"/>
      <c r="L75" s="92"/>
      <c r="M75" s="92"/>
      <c r="N75" s="92"/>
      <c r="O75" s="92"/>
      <c r="P75" s="92"/>
      <c r="Q75" s="37"/>
      <c r="R75" s="38"/>
      <c r="S75" s="38"/>
      <c r="T75" s="38"/>
      <c r="U75" s="38"/>
      <c r="V75" s="38"/>
      <c r="W75" s="38"/>
      <c r="X75" s="39"/>
      <c r="Y75" s="93"/>
      <c r="Z75" s="93"/>
    </row>
    <row r="76" spans="1:26" ht="72" customHeight="1" x14ac:dyDescent="0.2">
      <c r="A76" s="20" t="str">
        <f>IF(B76&lt;&gt;"","3.5","")</f>
        <v/>
      </c>
      <c r="B76" s="111"/>
      <c r="C76" s="112"/>
      <c r="D76" s="112"/>
      <c r="E76" s="112"/>
      <c r="F76" s="112"/>
      <c r="G76" s="113"/>
      <c r="H76" s="37"/>
      <c r="I76" s="38"/>
      <c r="J76" s="38"/>
      <c r="K76" s="38"/>
      <c r="L76" s="38"/>
      <c r="M76" s="38"/>
      <c r="N76" s="38"/>
      <c r="O76" s="38"/>
      <c r="P76" s="39"/>
      <c r="Q76" s="37"/>
      <c r="R76" s="38"/>
      <c r="S76" s="38"/>
      <c r="T76" s="38"/>
      <c r="U76" s="38"/>
      <c r="V76" s="38"/>
      <c r="W76" s="38"/>
      <c r="X76" s="39"/>
      <c r="Y76" s="114"/>
      <c r="Z76" s="115"/>
    </row>
    <row r="77" spans="1:26" ht="72" customHeight="1" x14ac:dyDescent="0.2">
      <c r="A77" s="20" t="str">
        <f>IF(B77&lt;&gt;"","3.6","")</f>
        <v/>
      </c>
      <c r="B77" s="91"/>
      <c r="C77" s="91"/>
      <c r="D77" s="91"/>
      <c r="E77" s="91"/>
      <c r="F77" s="91"/>
      <c r="G77" s="91"/>
      <c r="H77" s="92"/>
      <c r="I77" s="92"/>
      <c r="J77" s="92"/>
      <c r="K77" s="92"/>
      <c r="L77" s="92"/>
      <c r="M77" s="92"/>
      <c r="N77" s="92"/>
      <c r="O77" s="92"/>
      <c r="P77" s="92"/>
      <c r="Q77" s="37"/>
      <c r="R77" s="38"/>
      <c r="S77" s="38"/>
      <c r="T77" s="38"/>
      <c r="U77" s="38"/>
      <c r="V77" s="38"/>
      <c r="W77" s="38"/>
      <c r="X77" s="39"/>
      <c r="Y77" s="93"/>
      <c r="Z77" s="93"/>
    </row>
    <row r="78" spans="1:26" ht="9.9499999999999993" customHeight="1" x14ac:dyDescent="0.2">
      <c r="A78" s="5"/>
    </row>
    <row r="79" spans="1:26" s="15" customFormat="1" ht="24" customHeight="1" x14ac:dyDescent="0.2">
      <c r="A79" s="5" t="s">
        <v>70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 x14ac:dyDescent="0.2">
      <c r="A80" s="5"/>
    </row>
    <row r="81" spans="1:25" ht="48" customHeight="1" x14ac:dyDescent="0.2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</row>
    <row r="82" spans="1:25" ht="48" customHeight="1" x14ac:dyDescent="0.2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</row>
    <row r="83" spans="1:25" ht="48" customHeight="1" x14ac:dyDescent="0.2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</row>
    <row r="84" spans="1:25" ht="48" customHeight="1" x14ac:dyDescent="0.2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</row>
    <row r="85" spans="1:25" ht="48" customHeight="1" x14ac:dyDescent="0.2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</row>
    <row r="86" spans="1:25" ht="24" customHeight="1" x14ac:dyDescent="0.2">
      <c r="A86" s="5"/>
      <c r="C86" s="21"/>
    </row>
    <row r="87" spans="1:25" ht="24" customHeight="1" x14ac:dyDescent="0.2">
      <c r="A87" s="5" t="s">
        <v>71</v>
      </c>
    </row>
    <row r="88" spans="1:25" ht="21" customHeight="1" x14ac:dyDescent="0.2"/>
    <row r="89" spans="1:25" ht="24" customHeight="1" x14ac:dyDescent="0.2">
      <c r="B89" s="89"/>
      <c r="C89" s="89"/>
      <c r="D89" s="89"/>
      <c r="E89" s="89"/>
      <c r="F89" s="89"/>
      <c r="G89" s="89"/>
      <c r="H89" s="89"/>
      <c r="J89" s="89"/>
      <c r="K89" s="89"/>
      <c r="L89" s="89"/>
      <c r="M89" s="89"/>
      <c r="N89" s="89"/>
      <c r="O89" s="89"/>
      <c r="P89" s="89"/>
      <c r="Q89" s="89"/>
      <c r="S89" s="74"/>
      <c r="T89" s="75"/>
      <c r="U89" s="75"/>
      <c r="V89" s="75"/>
      <c r="W89" s="75"/>
      <c r="X89" s="75"/>
      <c r="Y89" s="76"/>
    </row>
    <row r="90" spans="1:25" ht="24" customHeight="1" x14ac:dyDescent="0.2">
      <c r="B90" s="89"/>
      <c r="C90" s="89"/>
      <c r="D90" s="89"/>
      <c r="E90" s="89"/>
      <c r="F90" s="89"/>
      <c r="G90" s="89"/>
      <c r="H90" s="89"/>
      <c r="J90" s="89"/>
      <c r="K90" s="89"/>
      <c r="L90" s="89"/>
      <c r="M90" s="89"/>
      <c r="N90" s="89"/>
      <c r="O90" s="89"/>
      <c r="P90" s="89"/>
      <c r="Q90" s="89"/>
      <c r="S90" s="77"/>
      <c r="T90" s="78"/>
      <c r="U90" s="78"/>
      <c r="V90" s="78"/>
      <c r="W90" s="78"/>
      <c r="X90" s="78"/>
      <c r="Y90" s="79"/>
    </row>
    <row r="91" spans="1:25" ht="24" customHeight="1" x14ac:dyDescent="0.2">
      <c r="B91" s="89"/>
      <c r="C91" s="89"/>
      <c r="D91" s="89"/>
      <c r="E91" s="89"/>
      <c r="F91" s="89"/>
      <c r="G91" s="89"/>
      <c r="H91" s="89"/>
      <c r="J91" s="89"/>
      <c r="K91" s="89"/>
      <c r="L91" s="89"/>
      <c r="M91" s="89"/>
      <c r="N91" s="89"/>
      <c r="O91" s="89"/>
      <c r="P91" s="89"/>
      <c r="Q91" s="89"/>
      <c r="S91" s="77"/>
      <c r="T91" s="78"/>
      <c r="U91" s="78"/>
      <c r="V91" s="78"/>
      <c r="W91" s="78"/>
      <c r="X91" s="78"/>
      <c r="Y91" s="79"/>
    </row>
    <row r="92" spans="1:25" ht="24" customHeight="1" x14ac:dyDescent="0.2">
      <c r="B92" s="89"/>
      <c r="C92" s="89"/>
      <c r="D92" s="89"/>
      <c r="E92" s="89"/>
      <c r="F92" s="89"/>
      <c r="G92" s="89"/>
      <c r="H92" s="89"/>
      <c r="J92" s="89"/>
      <c r="K92" s="89"/>
      <c r="L92" s="89"/>
      <c r="M92" s="89"/>
      <c r="N92" s="89"/>
      <c r="O92" s="89"/>
      <c r="P92" s="89"/>
      <c r="Q92" s="89"/>
      <c r="S92" s="77"/>
      <c r="T92" s="78"/>
      <c r="U92" s="78"/>
      <c r="V92" s="78"/>
      <c r="W92" s="78"/>
      <c r="X92" s="78"/>
      <c r="Y92" s="79"/>
    </row>
    <row r="93" spans="1:25" ht="24" customHeight="1" x14ac:dyDescent="0.2">
      <c r="B93" s="89"/>
      <c r="C93" s="89"/>
      <c r="D93" s="89"/>
      <c r="E93" s="89"/>
      <c r="F93" s="89"/>
      <c r="G93" s="89"/>
      <c r="H93" s="89"/>
      <c r="J93" s="89"/>
      <c r="K93" s="89"/>
      <c r="L93" s="89"/>
      <c r="M93" s="89"/>
      <c r="N93" s="89"/>
      <c r="O93" s="89"/>
      <c r="P93" s="89"/>
      <c r="Q93" s="89"/>
      <c r="S93" s="77"/>
      <c r="T93" s="78"/>
      <c r="U93" s="78"/>
      <c r="V93" s="78"/>
      <c r="W93" s="78"/>
      <c r="X93" s="78"/>
      <c r="Y93" s="79"/>
    </row>
    <row r="94" spans="1:25" ht="24" customHeight="1" x14ac:dyDescent="0.2">
      <c r="B94" s="89"/>
      <c r="C94" s="89"/>
      <c r="D94" s="89"/>
      <c r="E94" s="89"/>
      <c r="F94" s="89"/>
      <c r="G94" s="89"/>
      <c r="H94" s="89"/>
      <c r="J94" s="89"/>
      <c r="K94" s="89"/>
      <c r="L94" s="89"/>
      <c r="M94" s="89"/>
      <c r="N94" s="89"/>
      <c r="O94" s="89"/>
      <c r="P94" s="89"/>
      <c r="Q94" s="89"/>
      <c r="S94" s="77"/>
      <c r="T94" s="78"/>
      <c r="U94" s="78"/>
      <c r="V94" s="78"/>
      <c r="W94" s="78"/>
      <c r="X94" s="78"/>
      <c r="Y94" s="79"/>
    </row>
    <row r="95" spans="1:25" ht="24" customHeight="1" x14ac:dyDescent="0.2">
      <c r="B95" s="89"/>
      <c r="C95" s="89"/>
      <c r="D95" s="89"/>
      <c r="E95" s="89"/>
      <c r="F95" s="89"/>
      <c r="G95" s="89"/>
      <c r="H95" s="89"/>
      <c r="J95" s="89"/>
      <c r="K95" s="89"/>
      <c r="L95" s="89"/>
      <c r="M95" s="89"/>
      <c r="N95" s="89"/>
      <c r="O95" s="89"/>
      <c r="P95" s="89"/>
      <c r="Q95" s="89"/>
      <c r="S95" s="77"/>
      <c r="T95" s="78"/>
      <c r="U95" s="78"/>
      <c r="V95" s="78"/>
      <c r="W95" s="78"/>
      <c r="X95" s="78"/>
      <c r="Y95" s="79"/>
    </row>
    <row r="96" spans="1:25" ht="24" customHeight="1" x14ac:dyDescent="0.2">
      <c r="B96" s="89"/>
      <c r="C96" s="89"/>
      <c r="D96" s="89"/>
      <c r="E96" s="89"/>
      <c r="F96" s="89"/>
      <c r="G96" s="89"/>
      <c r="H96" s="89"/>
      <c r="J96" s="89"/>
      <c r="K96" s="89"/>
      <c r="L96" s="89"/>
      <c r="M96" s="89"/>
      <c r="N96" s="89"/>
      <c r="O96" s="89"/>
      <c r="P96" s="89"/>
      <c r="Q96" s="89"/>
      <c r="S96" s="77"/>
      <c r="T96" s="78"/>
      <c r="U96" s="78"/>
      <c r="V96" s="78"/>
      <c r="W96" s="78"/>
      <c r="X96" s="78"/>
      <c r="Y96" s="79"/>
    </row>
    <row r="97" spans="2:25" ht="24" customHeight="1" x14ac:dyDescent="0.2">
      <c r="B97" s="89"/>
      <c r="C97" s="89"/>
      <c r="D97" s="89"/>
      <c r="E97" s="89"/>
      <c r="F97" s="89"/>
      <c r="G97" s="89"/>
      <c r="H97" s="89"/>
      <c r="J97" s="89"/>
      <c r="K97" s="89"/>
      <c r="L97" s="89"/>
      <c r="M97" s="89"/>
      <c r="N97" s="89"/>
      <c r="O97" s="89"/>
      <c r="P97" s="89"/>
      <c r="Q97" s="89"/>
      <c r="S97" s="77"/>
      <c r="T97" s="78"/>
      <c r="U97" s="78"/>
      <c r="V97" s="78"/>
      <c r="W97" s="78"/>
      <c r="X97" s="78"/>
      <c r="Y97" s="79"/>
    </row>
    <row r="98" spans="2:25" ht="24" customHeight="1" x14ac:dyDescent="0.2">
      <c r="B98" s="89"/>
      <c r="C98" s="89"/>
      <c r="D98" s="89"/>
      <c r="E98" s="89"/>
      <c r="F98" s="89"/>
      <c r="G98" s="89"/>
      <c r="H98" s="89"/>
      <c r="J98" s="89"/>
      <c r="K98" s="89"/>
      <c r="L98" s="89"/>
      <c r="M98" s="89"/>
      <c r="N98" s="89"/>
      <c r="O98" s="89"/>
      <c r="P98" s="89"/>
      <c r="Q98" s="89"/>
      <c r="S98" s="80"/>
      <c r="T98" s="81"/>
      <c r="U98" s="81"/>
      <c r="V98" s="81"/>
      <c r="W98" s="81"/>
      <c r="X98" s="81"/>
      <c r="Y98" s="82"/>
    </row>
    <row r="99" spans="2:25" ht="48" customHeight="1" x14ac:dyDescent="0.2">
      <c r="B99" s="90"/>
      <c r="C99" s="90"/>
      <c r="D99" s="90"/>
      <c r="E99" s="90"/>
      <c r="F99" s="90"/>
      <c r="G99" s="90"/>
      <c r="H99" s="90"/>
      <c r="J99" s="83"/>
      <c r="K99" s="84"/>
      <c r="L99" s="84"/>
      <c r="M99" s="84"/>
      <c r="N99" s="84"/>
      <c r="O99" s="84"/>
      <c r="P99" s="84"/>
      <c r="Q99" s="85"/>
      <c r="S99" s="83"/>
      <c r="T99" s="84"/>
      <c r="U99" s="84"/>
      <c r="V99" s="84"/>
      <c r="W99" s="84"/>
      <c r="X99" s="84"/>
      <c r="Y99" s="85"/>
    </row>
    <row r="100" spans="2:25" ht="48" customHeight="1" x14ac:dyDescent="0.2">
      <c r="B100" s="90"/>
      <c r="C100" s="90"/>
      <c r="D100" s="90"/>
      <c r="E100" s="90"/>
      <c r="F100" s="90"/>
      <c r="G100" s="90"/>
      <c r="H100" s="90"/>
      <c r="J100" s="86"/>
      <c r="K100" s="87"/>
      <c r="L100" s="87"/>
      <c r="M100" s="87"/>
      <c r="N100" s="87"/>
      <c r="O100" s="87"/>
      <c r="P100" s="87"/>
      <c r="Q100" s="88"/>
      <c r="S100" s="86"/>
      <c r="T100" s="87"/>
      <c r="U100" s="87"/>
      <c r="V100" s="87"/>
      <c r="W100" s="87"/>
      <c r="X100" s="87"/>
      <c r="Y100" s="88"/>
    </row>
    <row r="101" spans="2:25" ht="21" customHeight="1" x14ac:dyDescent="0.2"/>
    <row r="102" spans="2:25" ht="24" customHeight="1" x14ac:dyDescent="0.2">
      <c r="B102" s="89"/>
      <c r="C102" s="89"/>
      <c r="D102" s="89"/>
      <c r="E102" s="89"/>
      <c r="F102" s="89"/>
      <c r="G102" s="89"/>
      <c r="H102" s="89"/>
      <c r="J102" s="89"/>
      <c r="K102" s="89"/>
      <c r="L102" s="89"/>
      <c r="M102" s="89"/>
      <c r="N102" s="89"/>
      <c r="O102" s="89"/>
      <c r="P102" s="89"/>
      <c r="Q102" s="89"/>
      <c r="S102" s="74"/>
      <c r="T102" s="75"/>
      <c r="U102" s="75"/>
      <c r="V102" s="75"/>
      <c r="W102" s="75"/>
      <c r="X102" s="75"/>
      <c r="Y102" s="76"/>
    </row>
    <row r="103" spans="2:25" ht="24" customHeight="1" x14ac:dyDescent="0.2">
      <c r="B103" s="89"/>
      <c r="C103" s="89"/>
      <c r="D103" s="89"/>
      <c r="E103" s="89"/>
      <c r="F103" s="89"/>
      <c r="G103" s="89"/>
      <c r="H103" s="89"/>
      <c r="J103" s="89"/>
      <c r="K103" s="89"/>
      <c r="L103" s="89"/>
      <c r="M103" s="89"/>
      <c r="N103" s="89"/>
      <c r="O103" s="89"/>
      <c r="P103" s="89"/>
      <c r="Q103" s="89"/>
      <c r="S103" s="77"/>
      <c r="T103" s="78"/>
      <c r="U103" s="78"/>
      <c r="V103" s="78"/>
      <c r="W103" s="78"/>
      <c r="X103" s="78"/>
      <c r="Y103" s="79"/>
    </row>
    <row r="104" spans="2:25" ht="24" customHeight="1" x14ac:dyDescent="0.2">
      <c r="B104" s="89"/>
      <c r="C104" s="89"/>
      <c r="D104" s="89"/>
      <c r="E104" s="89"/>
      <c r="F104" s="89"/>
      <c r="G104" s="89"/>
      <c r="H104" s="89"/>
      <c r="J104" s="89"/>
      <c r="K104" s="89"/>
      <c r="L104" s="89"/>
      <c r="M104" s="89"/>
      <c r="N104" s="89"/>
      <c r="O104" s="89"/>
      <c r="P104" s="89"/>
      <c r="Q104" s="89"/>
      <c r="S104" s="77"/>
      <c r="T104" s="78"/>
      <c r="U104" s="78"/>
      <c r="V104" s="78"/>
      <c r="W104" s="78"/>
      <c r="X104" s="78"/>
      <c r="Y104" s="79"/>
    </row>
    <row r="105" spans="2:25" ht="24" customHeight="1" x14ac:dyDescent="0.2">
      <c r="B105" s="89"/>
      <c r="C105" s="89"/>
      <c r="D105" s="89"/>
      <c r="E105" s="89"/>
      <c r="F105" s="89"/>
      <c r="G105" s="89"/>
      <c r="H105" s="89"/>
      <c r="J105" s="89"/>
      <c r="K105" s="89"/>
      <c r="L105" s="89"/>
      <c r="M105" s="89"/>
      <c r="N105" s="89"/>
      <c r="O105" s="89"/>
      <c r="P105" s="89"/>
      <c r="Q105" s="89"/>
      <c r="S105" s="77"/>
      <c r="T105" s="78"/>
      <c r="U105" s="78"/>
      <c r="V105" s="78"/>
      <c r="W105" s="78"/>
      <c r="X105" s="78"/>
      <c r="Y105" s="79"/>
    </row>
    <row r="106" spans="2:25" ht="24" customHeight="1" x14ac:dyDescent="0.2">
      <c r="B106" s="89"/>
      <c r="C106" s="89"/>
      <c r="D106" s="89"/>
      <c r="E106" s="89"/>
      <c r="F106" s="89"/>
      <c r="G106" s="89"/>
      <c r="H106" s="89"/>
      <c r="J106" s="89"/>
      <c r="K106" s="89"/>
      <c r="L106" s="89"/>
      <c r="M106" s="89"/>
      <c r="N106" s="89"/>
      <c r="O106" s="89"/>
      <c r="P106" s="89"/>
      <c r="Q106" s="89"/>
      <c r="S106" s="77"/>
      <c r="T106" s="78"/>
      <c r="U106" s="78"/>
      <c r="V106" s="78"/>
      <c r="W106" s="78"/>
      <c r="X106" s="78"/>
      <c r="Y106" s="79"/>
    </row>
    <row r="107" spans="2:25" ht="24" customHeight="1" x14ac:dyDescent="0.2">
      <c r="B107" s="89"/>
      <c r="C107" s="89"/>
      <c r="D107" s="89"/>
      <c r="E107" s="89"/>
      <c r="F107" s="89"/>
      <c r="G107" s="89"/>
      <c r="H107" s="89"/>
      <c r="J107" s="89"/>
      <c r="K107" s="89"/>
      <c r="L107" s="89"/>
      <c r="M107" s="89"/>
      <c r="N107" s="89"/>
      <c r="O107" s="89"/>
      <c r="P107" s="89"/>
      <c r="Q107" s="89"/>
      <c r="S107" s="77"/>
      <c r="T107" s="78"/>
      <c r="U107" s="78"/>
      <c r="V107" s="78"/>
      <c r="W107" s="78"/>
      <c r="X107" s="78"/>
      <c r="Y107" s="79"/>
    </row>
    <row r="108" spans="2:25" ht="24" customHeight="1" x14ac:dyDescent="0.2">
      <c r="B108" s="89"/>
      <c r="C108" s="89"/>
      <c r="D108" s="89"/>
      <c r="E108" s="89"/>
      <c r="F108" s="89"/>
      <c r="G108" s="89"/>
      <c r="H108" s="89"/>
      <c r="J108" s="89"/>
      <c r="K108" s="89"/>
      <c r="L108" s="89"/>
      <c r="M108" s="89"/>
      <c r="N108" s="89"/>
      <c r="O108" s="89"/>
      <c r="P108" s="89"/>
      <c r="Q108" s="89"/>
      <c r="S108" s="77"/>
      <c r="T108" s="78"/>
      <c r="U108" s="78"/>
      <c r="V108" s="78"/>
      <c r="W108" s="78"/>
      <c r="X108" s="78"/>
      <c r="Y108" s="79"/>
    </row>
    <row r="109" spans="2:25" ht="24" customHeight="1" x14ac:dyDescent="0.2">
      <c r="B109" s="89"/>
      <c r="C109" s="89"/>
      <c r="D109" s="89"/>
      <c r="E109" s="89"/>
      <c r="F109" s="89"/>
      <c r="G109" s="89"/>
      <c r="H109" s="89"/>
      <c r="J109" s="89"/>
      <c r="K109" s="89"/>
      <c r="L109" s="89"/>
      <c r="M109" s="89"/>
      <c r="N109" s="89"/>
      <c r="O109" s="89"/>
      <c r="P109" s="89"/>
      <c r="Q109" s="89"/>
      <c r="S109" s="77"/>
      <c r="T109" s="78"/>
      <c r="U109" s="78"/>
      <c r="V109" s="78"/>
      <c r="W109" s="78"/>
      <c r="X109" s="78"/>
      <c r="Y109" s="79"/>
    </row>
    <row r="110" spans="2:25" ht="24" customHeight="1" x14ac:dyDescent="0.2">
      <c r="B110" s="89"/>
      <c r="C110" s="89"/>
      <c r="D110" s="89"/>
      <c r="E110" s="89"/>
      <c r="F110" s="89"/>
      <c r="G110" s="89"/>
      <c r="H110" s="89"/>
      <c r="J110" s="89"/>
      <c r="K110" s="89"/>
      <c r="L110" s="89"/>
      <c r="M110" s="89"/>
      <c r="N110" s="89"/>
      <c r="O110" s="89"/>
      <c r="P110" s="89"/>
      <c r="Q110" s="89"/>
      <c r="S110" s="77"/>
      <c r="T110" s="78"/>
      <c r="U110" s="78"/>
      <c r="V110" s="78"/>
      <c r="W110" s="78"/>
      <c r="X110" s="78"/>
      <c r="Y110" s="79"/>
    </row>
    <row r="111" spans="2:25" ht="24" customHeight="1" x14ac:dyDescent="0.2">
      <c r="B111" s="89"/>
      <c r="C111" s="89"/>
      <c r="D111" s="89"/>
      <c r="E111" s="89"/>
      <c r="F111" s="89"/>
      <c r="G111" s="89"/>
      <c r="H111" s="89"/>
      <c r="J111" s="89"/>
      <c r="K111" s="89"/>
      <c r="L111" s="89"/>
      <c r="M111" s="89"/>
      <c r="N111" s="89"/>
      <c r="O111" s="89"/>
      <c r="P111" s="89"/>
      <c r="Q111" s="89"/>
      <c r="S111" s="80"/>
      <c r="T111" s="81"/>
      <c r="U111" s="81"/>
      <c r="V111" s="81"/>
      <c r="W111" s="81"/>
      <c r="X111" s="81"/>
      <c r="Y111" s="82"/>
    </row>
    <row r="112" spans="2:25" ht="48" customHeight="1" x14ac:dyDescent="0.2">
      <c r="B112" s="90"/>
      <c r="C112" s="90"/>
      <c r="D112" s="90"/>
      <c r="E112" s="90"/>
      <c r="F112" s="90"/>
      <c r="G112" s="90"/>
      <c r="H112" s="90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48" customHeight="1" x14ac:dyDescent="0.2">
      <c r="B113" s="90"/>
      <c r="C113" s="90"/>
      <c r="D113" s="90"/>
      <c r="E113" s="90"/>
      <c r="F113" s="90"/>
      <c r="G113" s="90"/>
      <c r="H113" s="90"/>
      <c r="J113" s="86"/>
      <c r="K113" s="87"/>
      <c r="L113" s="87"/>
      <c r="M113" s="87"/>
      <c r="N113" s="87"/>
      <c r="O113" s="87"/>
      <c r="P113" s="87"/>
      <c r="Q113" s="88"/>
      <c r="S113" s="86"/>
      <c r="T113" s="87"/>
      <c r="U113" s="87"/>
      <c r="V113" s="87"/>
      <c r="W113" s="87"/>
      <c r="X113" s="87"/>
      <c r="Y113" s="88"/>
    </row>
    <row r="114" spans="2:25" ht="21" customHeight="1" x14ac:dyDescent="0.2"/>
    <row r="115" spans="2:25" ht="24" customHeight="1" x14ac:dyDescent="0.2">
      <c r="B115" s="74"/>
      <c r="C115" s="75"/>
      <c r="D115" s="75"/>
      <c r="E115" s="75"/>
      <c r="F115" s="75"/>
      <c r="G115" s="75"/>
      <c r="H115" s="76"/>
      <c r="J115" s="74"/>
      <c r="K115" s="75"/>
      <c r="L115" s="75"/>
      <c r="M115" s="75"/>
      <c r="N115" s="75"/>
      <c r="O115" s="75"/>
      <c r="P115" s="75"/>
      <c r="Q115" s="76"/>
      <c r="S115" s="74"/>
      <c r="T115" s="75"/>
      <c r="U115" s="75"/>
      <c r="V115" s="75"/>
      <c r="W115" s="75"/>
      <c r="X115" s="75"/>
      <c r="Y115" s="76"/>
    </row>
    <row r="116" spans="2:25" ht="24" customHeight="1" x14ac:dyDescent="0.2">
      <c r="B116" s="77"/>
      <c r="C116" s="78"/>
      <c r="D116" s="78"/>
      <c r="E116" s="78"/>
      <c r="F116" s="78"/>
      <c r="G116" s="78"/>
      <c r="H116" s="79"/>
      <c r="J116" s="77"/>
      <c r="K116" s="78"/>
      <c r="L116" s="78"/>
      <c r="M116" s="78"/>
      <c r="N116" s="78"/>
      <c r="O116" s="78"/>
      <c r="P116" s="78"/>
      <c r="Q116" s="79"/>
      <c r="S116" s="77"/>
      <c r="T116" s="78"/>
      <c r="U116" s="78"/>
      <c r="V116" s="78"/>
      <c r="W116" s="78"/>
      <c r="X116" s="78"/>
      <c r="Y116" s="79"/>
    </row>
    <row r="117" spans="2:25" ht="24" customHeight="1" x14ac:dyDescent="0.2">
      <c r="B117" s="77"/>
      <c r="C117" s="78"/>
      <c r="D117" s="78"/>
      <c r="E117" s="78"/>
      <c r="F117" s="78"/>
      <c r="G117" s="78"/>
      <c r="H117" s="79"/>
      <c r="J117" s="77"/>
      <c r="K117" s="78"/>
      <c r="L117" s="78"/>
      <c r="M117" s="78"/>
      <c r="N117" s="78"/>
      <c r="O117" s="78"/>
      <c r="P117" s="78"/>
      <c r="Q117" s="79"/>
      <c r="S117" s="77"/>
      <c r="T117" s="78"/>
      <c r="U117" s="78"/>
      <c r="V117" s="78"/>
      <c r="W117" s="78"/>
      <c r="X117" s="78"/>
      <c r="Y117" s="79"/>
    </row>
    <row r="118" spans="2:25" ht="24" customHeight="1" x14ac:dyDescent="0.2">
      <c r="B118" s="77"/>
      <c r="C118" s="78"/>
      <c r="D118" s="78"/>
      <c r="E118" s="78"/>
      <c r="F118" s="78"/>
      <c r="G118" s="78"/>
      <c r="H118" s="79"/>
      <c r="J118" s="77"/>
      <c r="K118" s="78"/>
      <c r="L118" s="78"/>
      <c r="M118" s="78"/>
      <c r="N118" s="78"/>
      <c r="O118" s="78"/>
      <c r="P118" s="78"/>
      <c r="Q118" s="79"/>
      <c r="S118" s="77"/>
      <c r="T118" s="78"/>
      <c r="U118" s="78"/>
      <c r="V118" s="78"/>
      <c r="W118" s="78"/>
      <c r="X118" s="78"/>
      <c r="Y118" s="79"/>
    </row>
    <row r="119" spans="2:25" ht="24" customHeight="1" x14ac:dyDescent="0.2">
      <c r="B119" s="77"/>
      <c r="C119" s="78"/>
      <c r="D119" s="78"/>
      <c r="E119" s="78"/>
      <c r="F119" s="78"/>
      <c r="G119" s="78"/>
      <c r="H119" s="79"/>
      <c r="J119" s="77"/>
      <c r="K119" s="78"/>
      <c r="L119" s="78"/>
      <c r="M119" s="78"/>
      <c r="N119" s="78"/>
      <c r="O119" s="78"/>
      <c r="P119" s="78"/>
      <c r="Q119" s="79"/>
      <c r="S119" s="77"/>
      <c r="T119" s="78"/>
      <c r="U119" s="78"/>
      <c r="V119" s="78"/>
      <c r="W119" s="78"/>
      <c r="X119" s="78"/>
      <c r="Y119" s="79"/>
    </row>
    <row r="120" spans="2:25" ht="24" customHeight="1" x14ac:dyDescent="0.2">
      <c r="B120" s="77"/>
      <c r="C120" s="78"/>
      <c r="D120" s="78"/>
      <c r="E120" s="78"/>
      <c r="F120" s="78"/>
      <c r="G120" s="78"/>
      <c r="H120" s="79"/>
      <c r="J120" s="77"/>
      <c r="K120" s="78"/>
      <c r="L120" s="78"/>
      <c r="M120" s="78"/>
      <c r="N120" s="78"/>
      <c r="O120" s="78"/>
      <c r="P120" s="78"/>
      <c r="Q120" s="79"/>
      <c r="S120" s="77"/>
      <c r="T120" s="78"/>
      <c r="U120" s="78"/>
      <c r="V120" s="78"/>
      <c r="W120" s="78"/>
      <c r="X120" s="78"/>
      <c r="Y120" s="79"/>
    </row>
    <row r="121" spans="2:25" ht="24" customHeight="1" x14ac:dyDescent="0.2">
      <c r="B121" s="77"/>
      <c r="C121" s="78"/>
      <c r="D121" s="78"/>
      <c r="E121" s="78"/>
      <c r="F121" s="78"/>
      <c r="G121" s="78"/>
      <c r="H121" s="79"/>
      <c r="J121" s="77"/>
      <c r="K121" s="78"/>
      <c r="L121" s="78"/>
      <c r="M121" s="78"/>
      <c r="N121" s="78"/>
      <c r="O121" s="78"/>
      <c r="P121" s="78"/>
      <c r="Q121" s="79"/>
      <c r="S121" s="77"/>
      <c r="T121" s="78"/>
      <c r="U121" s="78"/>
      <c r="V121" s="78"/>
      <c r="W121" s="78"/>
      <c r="X121" s="78"/>
      <c r="Y121" s="79"/>
    </row>
    <row r="122" spans="2:25" ht="24" customHeight="1" x14ac:dyDescent="0.2">
      <c r="B122" s="77"/>
      <c r="C122" s="78"/>
      <c r="D122" s="78"/>
      <c r="E122" s="78"/>
      <c r="F122" s="78"/>
      <c r="G122" s="78"/>
      <c r="H122" s="79"/>
      <c r="J122" s="77"/>
      <c r="K122" s="78"/>
      <c r="L122" s="78"/>
      <c r="M122" s="78"/>
      <c r="N122" s="78"/>
      <c r="O122" s="78"/>
      <c r="P122" s="78"/>
      <c r="Q122" s="79"/>
      <c r="S122" s="77"/>
      <c r="T122" s="78"/>
      <c r="U122" s="78"/>
      <c r="V122" s="78"/>
      <c r="W122" s="78"/>
      <c r="X122" s="78"/>
      <c r="Y122" s="79"/>
    </row>
    <row r="123" spans="2:25" ht="24" customHeight="1" x14ac:dyDescent="0.2">
      <c r="B123" s="77"/>
      <c r="C123" s="78"/>
      <c r="D123" s="78"/>
      <c r="E123" s="78"/>
      <c r="F123" s="78"/>
      <c r="G123" s="78"/>
      <c r="H123" s="79"/>
      <c r="J123" s="77"/>
      <c r="K123" s="78"/>
      <c r="L123" s="78"/>
      <c r="M123" s="78"/>
      <c r="N123" s="78"/>
      <c r="O123" s="78"/>
      <c r="P123" s="78"/>
      <c r="Q123" s="79"/>
      <c r="S123" s="77"/>
      <c r="T123" s="78"/>
      <c r="U123" s="78"/>
      <c r="V123" s="78"/>
      <c r="W123" s="78"/>
      <c r="X123" s="78"/>
      <c r="Y123" s="79"/>
    </row>
    <row r="124" spans="2:25" ht="24" customHeight="1" x14ac:dyDescent="0.2">
      <c r="B124" s="80"/>
      <c r="C124" s="81"/>
      <c r="D124" s="81"/>
      <c r="E124" s="81"/>
      <c r="F124" s="81"/>
      <c r="G124" s="81"/>
      <c r="H124" s="82"/>
      <c r="J124" s="80"/>
      <c r="K124" s="81"/>
      <c r="L124" s="81"/>
      <c r="M124" s="81"/>
      <c r="N124" s="81"/>
      <c r="O124" s="81"/>
      <c r="P124" s="81"/>
      <c r="Q124" s="82"/>
      <c r="S124" s="80"/>
      <c r="T124" s="81"/>
      <c r="U124" s="81"/>
      <c r="V124" s="81"/>
      <c r="W124" s="81"/>
      <c r="X124" s="81"/>
      <c r="Y124" s="82"/>
    </row>
    <row r="125" spans="2:25" ht="48" customHeight="1" x14ac:dyDescent="0.2">
      <c r="B125" s="83"/>
      <c r="C125" s="84"/>
      <c r="D125" s="84"/>
      <c r="E125" s="84"/>
      <c r="F125" s="84"/>
      <c r="G125" s="84"/>
      <c r="H125" s="85"/>
      <c r="J125" s="83"/>
      <c r="K125" s="84"/>
      <c r="L125" s="84"/>
      <c r="M125" s="84"/>
      <c r="N125" s="84"/>
      <c r="O125" s="84"/>
      <c r="P125" s="84"/>
      <c r="Q125" s="85"/>
      <c r="S125" s="83"/>
      <c r="T125" s="84"/>
      <c r="U125" s="84"/>
      <c r="V125" s="84"/>
      <c r="W125" s="84"/>
      <c r="X125" s="84"/>
      <c r="Y125" s="85"/>
    </row>
    <row r="126" spans="2:25" ht="48" customHeight="1" x14ac:dyDescent="0.2">
      <c r="B126" s="86"/>
      <c r="C126" s="87"/>
      <c r="D126" s="87"/>
      <c r="E126" s="87"/>
      <c r="F126" s="87"/>
      <c r="G126" s="87"/>
      <c r="H126" s="88"/>
      <c r="J126" s="86"/>
      <c r="K126" s="87"/>
      <c r="L126" s="87"/>
      <c r="M126" s="87"/>
      <c r="N126" s="87"/>
      <c r="O126" s="87"/>
      <c r="P126" s="87"/>
      <c r="Q126" s="88"/>
      <c r="S126" s="86"/>
      <c r="T126" s="87"/>
      <c r="U126" s="87"/>
      <c r="V126" s="87"/>
      <c r="W126" s="87"/>
      <c r="X126" s="87"/>
      <c r="Y126" s="88"/>
    </row>
    <row r="127" spans="2:25" ht="21" customHeight="1" x14ac:dyDescent="0.2"/>
    <row r="129" spans="5:24" ht="24" customHeight="1" x14ac:dyDescent="0.2">
      <c r="E129" s="16" t="s">
        <v>30</v>
      </c>
      <c r="F129" s="72"/>
      <c r="G129" s="72"/>
      <c r="H129" s="72"/>
      <c r="I129" s="72"/>
      <c r="J129" s="72"/>
      <c r="Q129" s="16" t="s">
        <v>31</v>
      </c>
      <c r="R129" s="72"/>
      <c r="S129" s="72"/>
      <c r="T129" s="72"/>
      <c r="U129" s="72"/>
      <c r="V129" s="72"/>
      <c r="W129" s="72"/>
    </row>
    <row r="130" spans="5:24" ht="24" customHeight="1" x14ac:dyDescent="0.2">
      <c r="E130" s="16" t="s">
        <v>32</v>
      </c>
      <c r="F130" s="167"/>
      <c r="G130" s="167"/>
      <c r="H130" s="167"/>
      <c r="I130" s="167"/>
      <c r="J130" s="167"/>
      <c r="K130" s="5" t="s">
        <v>33</v>
      </c>
      <c r="Q130" s="16" t="s">
        <v>32</v>
      </c>
      <c r="R130" s="72"/>
      <c r="S130" s="72"/>
      <c r="T130" s="72"/>
      <c r="U130" s="72"/>
      <c r="V130" s="72"/>
      <c r="W130" s="72"/>
      <c r="X130" s="5" t="s">
        <v>33</v>
      </c>
    </row>
    <row r="131" spans="5:24" ht="24" customHeight="1" x14ac:dyDescent="0.2">
      <c r="E131" s="16" t="s">
        <v>34</v>
      </c>
      <c r="F131" s="167"/>
      <c r="G131" s="167"/>
      <c r="H131" s="167"/>
      <c r="I131" s="167"/>
      <c r="J131" s="167"/>
      <c r="Q131" s="73"/>
      <c r="R131" s="73"/>
      <c r="S131" s="73"/>
      <c r="T131" s="73"/>
      <c r="U131" s="73"/>
      <c r="V131" s="73"/>
      <c r="W131" s="73"/>
      <c r="X131" s="73"/>
    </row>
    <row r="132" spans="5:24" ht="24" customHeight="1" x14ac:dyDescent="0.2">
      <c r="E132" s="16" t="s">
        <v>35</v>
      </c>
      <c r="F132" s="168"/>
      <c r="G132" s="168"/>
      <c r="H132" s="168"/>
      <c r="I132" s="168"/>
      <c r="J132" s="168"/>
      <c r="Q132" s="16" t="s">
        <v>35</v>
      </c>
      <c r="R132" s="71"/>
      <c r="S132" s="71"/>
      <c r="T132" s="71"/>
      <c r="U132" s="71"/>
      <c r="V132" s="71"/>
      <c r="W132" s="71"/>
    </row>
    <row r="133" spans="5:24" ht="24" customHeight="1" x14ac:dyDescent="0.2">
      <c r="E133" s="16" t="s">
        <v>36</v>
      </c>
      <c r="F133" s="169"/>
      <c r="G133" s="169"/>
      <c r="H133" s="169"/>
      <c r="I133" s="169"/>
      <c r="J133" s="169"/>
    </row>
    <row r="134" spans="5:24" ht="24" customHeight="1" x14ac:dyDescent="0.2"/>
    <row r="135" spans="5:24" ht="24" customHeight="1" x14ac:dyDescent="0.2"/>
  </sheetData>
  <sheetProtection algorithmName="SHA-512" hashValue="fPetM7WxtvCLbPp/6YjzOu6JW8hg9ZQTZV5WgS0utBIvuHJ+kuoA8G6V+H+f3RG5w70hCPHnTUGXX9/3EyaMiw==" saltValue="AZwGDkgWSqfzOmdcbL1MQw==" spinCount="100000" sheet="1" scenarios="1" formatCells="0"/>
  <protectedRanges>
    <protectedRange sqref="M7 V12 V13 V14 X20 K22:S26 K28:S28 K30:S32 K34:S36 K38:S39 K41:S45 B51:Z55 B57:Z61 B63:Z67 H72 B72:Z77 B81 B89 J89 S89 S99 J99 B99 B102 J102 S102 S112 J112 B112 B115 J115 S115 S125 J125 B125 F129:J133 Q129:X132" name="ช่วง1"/>
  </protectedRanges>
  <mergeCells count="350">
    <mergeCell ref="B76:G76"/>
    <mergeCell ref="H76:P76"/>
    <mergeCell ref="Q76:X76"/>
    <mergeCell ref="Y76:Z76"/>
    <mergeCell ref="B35:G35"/>
    <mergeCell ref="V23:W23"/>
    <mergeCell ref="B22:G22"/>
    <mergeCell ref="H22:J22"/>
    <mergeCell ref="K22:M22"/>
    <mergeCell ref="N22:P22"/>
    <mergeCell ref="Q22:S22"/>
    <mergeCell ref="T24:U24"/>
    <mergeCell ref="V24:W24"/>
    <mergeCell ref="B24:G24"/>
    <mergeCell ref="H24:J24"/>
    <mergeCell ref="K24:M24"/>
    <mergeCell ref="Q23:S23"/>
    <mergeCell ref="T23:U23"/>
    <mergeCell ref="M49:X49"/>
    <mergeCell ref="Y49:Z49"/>
    <mergeCell ref="A50:Z50"/>
    <mergeCell ref="B51:L51"/>
    <mergeCell ref="M51:X51"/>
    <mergeCell ref="Y51:Z51"/>
    <mergeCell ref="H35:J35"/>
    <mergeCell ref="K35:M35"/>
    <mergeCell ref="N35:P35"/>
    <mergeCell ref="Q35:S35"/>
    <mergeCell ref="T35:U35"/>
    <mergeCell ref="V35:W35"/>
    <mergeCell ref="A33:A36"/>
    <mergeCell ref="X20:Z45"/>
    <mergeCell ref="V13:X13"/>
    <mergeCell ref="V14:X14"/>
    <mergeCell ref="B13:J13"/>
    <mergeCell ref="K13:M13"/>
    <mergeCell ref="N13:P13"/>
    <mergeCell ref="Q13:R13"/>
    <mergeCell ref="B14:J14"/>
    <mergeCell ref="K14:M14"/>
    <mergeCell ref="N14:P14"/>
    <mergeCell ref="Q14:R14"/>
    <mergeCell ref="S13:U13"/>
    <mergeCell ref="S14:U14"/>
    <mergeCell ref="Y15:Z15"/>
    <mergeCell ref="A16:Z16"/>
    <mergeCell ref="B19:G19"/>
    <mergeCell ref="H19:J19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2:U12"/>
    <mergeCell ref="V12:X12"/>
    <mergeCell ref="Y12:Z12"/>
    <mergeCell ref="K19:M19"/>
    <mergeCell ref="N19:P19"/>
    <mergeCell ref="Q19:S19"/>
    <mergeCell ref="T19:U19"/>
    <mergeCell ref="V19:W19"/>
    <mergeCell ref="X19:Z19"/>
    <mergeCell ref="A15:P15"/>
    <mergeCell ref="Q15:R15"/>
    <mergeCell ref="S15:U15"/>
    <mergeCell ref="V15:X15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A21:A24"/>
    <mergeCell ref="A46:S46"/>
    <mergeCell ref="T46:U46"/>
    <mergeCell ref="V46:W46"/>
    <mergeCell ref="X46:Z46"/>
    <mergeCell ref="A47:Z47"/>
    <mergeCell ref="B49:L49"/>
    <mergeCell ref="B54:L54"/>
    <mergeCell ref="M54:X54"/>
    <mergeCell ref="Y54:Z54"/>
    <mergeCell ref="V27:W27"/>
    <mergeCell ref="T27:U27"/>
    <mergeCell ref="Q27:S27"/>
    <mergeCell ref="N27:P27"/>
    <mergeCell ref="K27:M27"/>
    <mergeCell ref="H27:J27"/>
    <mergeCell ref="B27:G27"/>
    <mergeCell ref="V28:W28"/>
    <mergeCell ref="T28:U28"/>
    <mergeCell ref="Q28:S28"/>
    <mergeCell ref="N28:P28"/>
    <mergeCell ref="K28:M28"/>
    <mergeCell ref="H28:J28"/>
    <mergeCell ref="B28:G28"/>
    <mergeCell ref="B55:L55"/>
    <mergeCell ref="Y55:Z55"/>
    <mergeCell ref="M52:X52"/>
    <mergeCell ref="Y52:Z52"/>
    <mergeCell ref="B53:L53"/>
    <mergeCell ref="M53:X53"/>
    <mergeCell ref="Y53:Z53"/>
    <mergeCell ref="B52:L52"/>
    <mergeCell ref="B59:L59"/>
    <mergeCell ref="M59:X59"/>
    <mergeCell ref="Y59:Z59"/>
    <mergeCell ref="M55:X55"/>
    <mergeCell ref="B60:L60"/>
    <mergeCell ref="M60:X60"/>
    <mergeCell ref="Y60:Z60"/>
    <mergeCell ref="A56:Z56"/>
    <mergeCell ref="B57:L57"/>
    <mergeCell ref="M57:X57"/>
    <mergeCell ref="Y57:Z57"/>
    <mergeCell ref="B58:L58"/>
    <mergeCell ref="M58:X58"/>
    <mergeCell ref="Y58:Z58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A62:Z62"/>
    <mergeCell ref="B63:L63"/>
    <mergeCell ref="M63:X63"/>
    <mergeCell ref="Y63:Z63"/>
    <mergeCell ref="B71:G71"/>
    <mergeCell ref="H71:P71"/>
    <mergeCell ref="Q71:X71"/>
    <mergeCell ref="Y71:Z71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B75:G75"/>
    <mergeCell ref="H75:P75"/>
    <mergeCell ref="Q75:X75"/>
    <mergeCell ref="Y75:Z75"/>
    <mergeCell ref="B73:G73"/>
    <mergeCell ref="H73:P73"/>
    <mergeCell ref="Q73:X73"/>
    <mergeCell ref="Y73:Z73"/>
    <mergeCell ref="B74:G74"/>
    <mergeCell ref="H74:P74"/>
    <mergeCell ref="Q74:X74"/>
    <mergeCell ref="Y74:Z74"/>
    <mergeCell ref="B89:H98"/>
    <mergeCell ref="J89:Q98"/>
    <mergeCell ref="S89:Y98"/>
    <mergeCell ref="B99:H100"/>
    <mergeCell ref="J99:Q100"/>
    <mergeCell ref="S99:Y100"/>
    <mergeCell ref="B77:G77"/>
    <mergeCell ref="H77:P77"/>
    <mergeCell ref="Q77:X77"/>
    <mergeCell ref="Y77:Z77"/>
    <mergeCell ref="B81:Y85"/>
    <mergeCell ref="B115:H124"/>
    <mergeCell ref="J115:Q124"/>
    <mergeCell ref="S115:Y124"/>
    <mergeCell ref="B125:H126"/>
    <mergeCell ref="J125:Q126"/>
    <mergeCell ref="S125:Y126"/>
    <mergeCell ref="B102:H111"/>
    <mergeCell ref="J102:Q111"/>
    <mergeCell ref="S102:Y111"/>
    <mergeCell ref="B112:H113"/>
    <mergeCell ref="J112:Q113"/>
    <mergeCell ref="S112:Y113"/>
    <mergeCell ref="F132:J132"/>
    <mergeCell ref="R132:W132"/>
    <mergeCell ref="F133:J133"/>
    <mergeCell ref="F129:J129"/>
    <mergeCell ref="R129:W129"/>
    <mergeCell ref="F130:J130"/>
    <mergeCell ref="R130:W130"/>
    <mergeCell ref="F131:J131"/>
    <mergeCell ref="Q131:X131"/>
    <mergeCell ref="Y13:Z13"/>
    <mergeCell ref="Y14:Z14"/>
    <mergeCell ref="K25:M25"/>
    <mergeCell ref="H25:J25"/>
    <mergeCell ref="B25:G25"/>
    <mergeCell ref="V26:W26"/>
    <mergeCell ref="T26:U26"/>
    <mergeCell ref="Q26:S26"/>
    <mergeCell ref="N26:P26"/>
    <mergeCell ref="K26:M26"/>
    <mergeCell ref="H26:J26"/>
    <mergeCell ref="B26:G26"/>
    <mergeCell ref="V25:W25"/>
    <mergeCell ref="T25:U25"/>
    <mergeCell ref="Q25:S25"/>
    <mergeCell ref="N25:P25"/>
    <mergeCell ref="N24:P24"/>
    <mergeCell ref="Q24:S24"/>
    <mergeCell ref="T22:U22"/>
    <mergeCell ref="V22:W22"/>
    <mergeCell ref="B23:G23"/>
    <mergeCell ref="H23:J23"/>
    <mergeCell ref="K23:M23"/>
    <mergeCell ref="N23:P23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6:W36"/>
    <mergeCell ref="T36:U36"/>
    <mergeCell ref="Q36:S36"/>
    <mergeCell ref="N36:P36"/>
    <mergeCell ref="K36:M36"/>
    <mergeCell ref="H36:J36"/>
    <mergeCell ref="B36:G36"/>
    <mergeCell ref="V37:W37"/>
    <mergeCell ref="T37:U37"/>
    <mergeCell ref="Q37:S37"/>
    <mergeCell ref="N37:P37"/>
    <mergeCell ref="K37:M37"/>
    <mergeCell ref="H37:J37"/>
    <mergeCell ref="B37:G37"/>
    <mergeCell ref="T38:U38"/>
    <mergeCell ref="Q38:S38"/>
    <mergeCell ref="N38:P38"/>
    <mergeCell ref="K38:M38"/>
    <mergeCell ref="H38:J38"/>
    <mergeCell ref="B38:G38"/>
    <mergeCell ref="V39:W39"/>
    <mergeCell ref="T39:U39"/>
    <mergeCell ref="Q39:S39"/>
    <mergeCell ref="N39:P39"/>
    <mergeCell ref="K39:M39"/>
    <mergeCell ref="H39:J39"/>
    <mergeCell ref="B39:G39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A29:A32"/>
    <mergeCell ref="A37:A39"/>
    <mergeCell ref="V44:W44"/>
    <mergeCell ref="T44:U44"/>
    <mergeCell ref="Q44:S44"/>
    <mergeCell ref="N44:P44"/>
    <mergeCell ref="K44:M44"/>
    <mergeCell ref="H44:J44"/>
    <mergeCell ref="B44:G44"/>
    <mergeCell ref="V40:W40"/>
    <mergeCell ref="T40:U40"/>
    <mergeCell ref="Q40:S40"/>
    <mergeCell ref="N40:P40"/>
    <mergeCell ref="K40:M40"/>
    <mergeCell ref="H40:J40"/>
    <mergeCell ref="B40:G40"/>
    <mergeCell ref="V41:W41"/>
    <mergeCell ref="T41:U41"/>
    <mergeCell ref="Q41:S41"/>
    <mergeCell ref="N41:P41"/>
    <mergeCell ref="K41:M41"/>
    <mergeCell ref="H41:J41"/>
    <mergeCell ref="B41:G41"/>
    <mergeCell ref="V38:W38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2:K45 L22:P22 R22:S22 R24:S24 O24:P24 L24:M24 K20:S20 N23:N45 Q22:Q45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1 Y63:Z67 Y51:Y55 Z51:Z54 Y72:Y77 Z72:Z75 Z7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rowBreaks count="4" manualBreakCount="4">
    <brk id="15" max="25" man="1"/>
    <brk id="46" max="25" man="1"/>
    <brk id="67" max="25" man="1"/>
    <brk id="8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B63:L67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B57:L61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B72:B77 C72:G75 C77:G77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12 สข.กบ</vt:lpstr>
      <vt:lpstr>'สจป.ที่ 12 สข.กบ'!Print_Area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2022-11-07T07:54:14Z</cp:lastPrinted>
  <dcterms:created xsi:type="dcterms:W3CDTF">2021-11-29T04:23:48Z</dcterms:created>
  <dcterms:modified xsi:type="dcterms:W3CDTF">2023-05-09T01:24:47Z</dcterms:modified>
</cp:coreProperties>
</file>