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เดสก์ท็อป\"/>
    </mc:Choice>
  </mc:AlternateContent>
  <xr:revisionPtr revIDLastSave="0" documentId="13_ncr:1_{295706CF-80AA-43CD-A69F-19B2975B4581}" xr6:coauthVersionLast="47" xr6:coauthVersionMax="47" xr10:uidLastSave="{00000000-0000-0000-0000-000000000000}"/>
  <workbookProtection workbookAlgorithmName="SHA-512" workbookHashValue="iDM6dVn5yxJvkW10vb3sX2yzYGWD+9Ibs1lsHu0MEER6ARbqtZ+U3xg8YYKjgvLyJtuxWVoimfa80a05UiNj1Q==" workbookSaltValue="FjkDCGAa+goLPMrvUF8Kbg==" workbookSpinCount="100000" lockStructure="1"/>
  <bookViews>
    <workbookView xWindow="-120" yWindow="-120" windowWidth="29040" windowHeight="15720" tabRatio="922" firstSheet="21" activeTab="21" xr2:uid="{00000000-000D-0000-FFFF-FFFF00000000}"/>
  </bookViews>
  <sheets>
    <sheet name="LIST" sheetId="24" state="hidden" r:id="rId1"/>
    <sheet name="สจป.ที่ 1 (ชม)" sheetId="1" state="hidden" r:id="rId2"/>
    <sheet name="สจป.ที่ 1 สข.มฮ" sheetId="2" state="hidden" r:id="rId3"/>
    <sheet name="สจป.ที่ 2 (ชร)" sheetId="3" state="hidden" r:id="rId4"/>
    <sheet name="สจป.ที่ 3 (ลป)" sheetId="4" state="hidden" r:id="rId5"/>
    <sheet name="สจป.ที่ 3 สข.พร" sheetId="5" state="hidden" r:id="rId6"/>
    <sheet name="สจป.ที่ 4 (ตก)" sheetId="6" state="hidden" r:id="rId7"/>
    <sheet name="สจป.ที่ 4 สข.นว" sheetId="7" state="hidden" r:id="rId8"/>
    <sheet name="สจป.ที่ 4 สข.พล" sheetId="8" state="hidden" r:id="rId9"/>
    <sheet name="สจป.ที่ 5 (สบ)" sheetId="9" state="hidden" r:id="rId10"/>
    <sheet name="สจป.ที่ 6 (อด)" sheetId="10" state="hidden" r:id="rId11"/>
    <sheet name="สจป.ที่ 6 สข.นพ" sheetId="11" state="hidden" r:id="rId12"/>
    <sheet name="สจป.ที่ 7 (ขก)" sheetId="12" state="hidden" r:id="rId13"/>
    <sheet name="สจป.ที่ 7 สข.อบ" sheetId="13" state="hidden" r:id="rId14"/>
    <sheet name="สจป.ที่ 8 (นม)" sheetId="14" state="hidden" r:id="rId15"/>
    <sheet name="สจป.ที่ 9 (ชบ)" sheetId="15" state="hidden" r:id="rId16"/>
    <sheet name="สจป.ที่ 9 สข.ปบ" sheetId="16" state="hidden" r:id="rId17"/>
    <sheet name="สจป.ที่ 10 (รบ)" sheetId="17" state="hidden" r:id="rId18"/>
    <sheet name="สจป.ที่ 10 สข.พบ" sheetId="18" state="hidden" r:id="rId19"/>
    <sheet name="สจป.ที่ 11 (สฎ)" sheetId="19" state="hidden" r:id="rId20"/>
    <sheet name="สจป.ที่ 12 (นศ)" sheetId="20" state="hidden" r:id="rId21"/>
    <sheet name="สจป.ที่ 12 สข.กบ" sheetId="21" r:id="rId22"/>
    <sheet name="สจป.ที่ 13 (สข)" sheetId="22" state="hidden" r:id="rId23"/>
    <sheet name="สจป.ที่ 13 สข.นร" sheetId="23" state="hidden" r:id="rId24"/>
  </sheets>
  <externalReferences>
    <externalReference r:id="rId25"/>
  </externalReferences>
  <definedNames>
    <definedName name="_xlnm.Print_Area" localSheetId="1">'สจป.ที่ 1 (ชม)'!$A$1:$Z$119</definedName>
    <definedName name="_xlnm.Print_Area" localSheetId="2">'สจป.ที่ 1 สข.มฮ'!$A$1:$Z$119</definedName>
    <definedName name="_xlnm.Print_Area" localSheetId="17">'สจป.ที่ 10 (รบ)'!$A$1:$Z$119</definedName>
    <definedName name="_xlnm.Print_Area" localSheetId="18">'สจป.ที่ 10 สข.พบ'!$A$1:$Z$119</definedName>
    <definedName name="_xlnm.Print_Area" localSheetId="19">'สจป.ที่ 11 (สฎ)'!$A$1:$Z$119</definedName>
    <definedName name="_xlnm.Print_Area" localSheetId="20">'สจป.ที่ 12 (นศ)'!$A$1:$Z$119</definedName>
    <definedName name="_xlnm.Print_Area" localSheetId="21">'สจป.ที่ 12 สข.กบ'!$A$1:$Z$119</definedName>
    <definedName name="_xlnm.Print_Area" localSheetId="22">'สจป.ที่ 13 (สข)'!$A$1:$Z$119</definedName>
    <definedName name="_xlnm.Print_Area" localSheetId="23">'สจป.ที่ 13 สข.นร'!$A$1:$Z$119</definedName>
    <definedName name="_xlnm.Print_Area" localSheetId="3">'สจป.ที่ 2 (ชร)'!$A$1:$Z$119</definedName>
    <definedName name="_xlnm.Print_Area" localSheetId="4">'สจป.ที่ 3 (ลป)'!$A$1:$Z$119</definedName>
    <definedName name="_xlnm.Print_Area" localSheetId="5">'สจป.ที่ 3 สข.พร'!$A$1:$Z$119</definedName>
    <definedName name="_xlnm.Print_Area" localSheetId="6">'สจป.ที่ 4 (ตก)'!$A$1:$Z$119</definedName>
    <definedName name="_xlnm.Print_Area" localSheetId="7">'สจป.ที่ 4 สข.นว'!$A$1:$Z$119</definedName>
    <definedName name="_xlnm.Print_Area" localSheetId="8">'สจป.ที่ 4 สข.พล'!$A$1:$Z$119</definedName>
    <definedName name="_xlnm.Print_Area" localSheetId="9">'สจป.ที่ 5 (สบ)'!$A$1:$Z$119</definedName>
    <definedName name="_xlnm.Print_Area" localSheetId="10">'สจป.ที่ 6 (อด)'!$A$1:$Z$119</definedName>
    <definedName name="_xlnm.Print_Area" localSheetId="11">'สจป.ที่ 6 สข.นพ'!$A$1:$Z$119</definedName>
    <definedName name="_xlnm.Print_Area" localSheetId="12">'สจป.ที่ 7 (ขก)'!$A$1:$Z$119</definedName>
    <definedName name="_xlnm.Print_Area" localSheetId="13">'สจป.ที่ 7 สข.อบ'!$A$1:$Z$119</definedName>
    <definedName name="_xlnm.Print_Area" localSheetId="14">'สจป.ที่ 8 (นม)'!$A$1:$Z$119</definedName>
    <definedName name="_xlnm.Print_Area" localSheetId="15">'สจป.ที่ 9 (ชบ)'!$A$1:$Z$119</definedName>
    <definedName name="_xlnm.Print_Area" localSheetId="16">'สจป.ที่ 9 สข.ปบ'!$A$1:$Z$119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3" l="1"/>
  <c r="Q26" i="3"/>
  <c r="K26" i="14"/>
  <c r="V26" i="14"/>
  <c r="N26" i="14"/>
  <c r="Q26" i="14"/>
  <c r="K26" i="1"/>
  <c r="N26" i="2"/>
  <c r="Q26" i="2"/>
  <c r="N26" i="4"/>
  <c r="Q26" i="4"/>
  <c r="N26" i="5"/>
  <c r="Q26" i="5"/>
  <c r="N26" i="6"/>
  <c r="Q26" i="6"/>
  <c r="N26" i="7"/>
  <c r="Q26" i="7"/>
  <c r="N26" i="8"/>
  <c r="Q26" i="8"/>
  <c r="N26" i="9"/>
  <c r="Q26" i="9"/>
  <c r="N26" i="10"/>
  <c r="Q26" i="10"/>
  <c r="N26" i="11"/>
  <c r="Q26" i="11"/>
  <c r="N26" i="12"/>
  <c r="Q26" i="12"/>
  <c r="N26" i="13"/>
  <c r="Q26" i="13"/>
  <c r="N26" i="15"/>
  <c r="Q26" i="15"/>
  <c r="N26" i="16"/>
  <c r="Q26" i="16"/>
  <c r="N26" i="17"/>
  <c r="Q26" i="17"/>
  <c r="N26" i="18"/>
  <c r="Q26" i="18"/>
  <c r="N26" i="19"/>
  <c r="Q26" i="19"/>
  <c r="N26" i="20"/>
  <c r="Q26" i="20"/>
  <c r="N26" i="21"/>
  <c r="Q26" i="21"/>
  <c r="N26" i="22"/>
  <c r="Q26" i="22"/>
  <c r="N26" i="23"/>
  <c r="Q26" i="23"/>
  <c r="N26" i="1"/>
  <c r="Q26" i="1"/>
  <c r="K26" i="2"/>
  <c r="K26" i="3"/>
  <c r="K26" i="4"/>
  <c r="K26" i="5"/>
  <c r="K26" i="6"/>
  <c r="K26" i="7"/>
  <c r="K26" i="8"/>
  <c r="K26" i="9"/>
  <c r="K26" i="10"/>
  <c r="K26" i="11"/>
  <c r="K26" i="12"/>
  <c r="K26" i="13"/>
  <c r="K26" i="15"/>
  <c r="K26" i="16"/>
  <c r="K26" i="17"/>
  <c r="K26" i="18"/>
  <c r="K26" i="19"/>
  <c r="K26" i="20"/>
  <c r="K26" i="21"/>
  <c r="K26" i="22"/>
  <c r="K26" i="23"/>
  <c r="N15" i="1"/>
  <c r="N15" i="23"/>
  <c r="N15" i="22"/>
  <c r="N15" i="21"/>
  <c r="N15" i="20"/>
  <c r="N15" i="19"/>
  <c r="N15" i="18"/>
  <c r="N15" i="17"/>
  <c r="N15" i="16"/>
  <c r="N15" i="15"/>
  <c r="N15" i="14"/>
  <c r="N15" i="13"/>
  <c r="N15" i="12"/>
  <c r="N15" i="11"/>
  <c r="N15" i="10"/>
  <c r="N15" i="9"/>
  <c r="N15" i="8"/>
  <c r="N15" i="7"/>
  <c r="N15" i="6"/>
  <c r="N15" i="5"/>
  <c r="N15" i="4"/>
  <c r="N15" i="3"/>
  <c r="N15" i="2"/>
  <c r="N17" i="2"/>
  <c r="N17" i="3"/>
  <c r="N17" i="4"/>
  <c r="N17" i="5"/>
  <c r="N17" i="6"/>
  <c r="N17" i="7"/>
  <c r="N17" i="8"/>
  <c r="N17" i="9"/>
  <c r="N17" i="10"/>
  <c r="N17" i="11"/>
  <c r="N17" i="12"/>
  <c r="N17" i="13"/>
  <c r="N17" i="14"/>
  <c r="N17" i="15"/>
  <c r="N17" i="16"/>
  <c r="N17" i="17"/>
  <c r="N17" i="18"/>
  <c r="N17" i="19"/>
  <c r="N17" i="20"/>
  <c r="N17" i="21"/>
  <c r="N17" i="22"/>
  <c r="N17" i="23"/>
  <c r="N17" i="1"/>
  <c r="N16" i="2"/>
  <c r="N16" i="3"/>
  <c r="N16" i="4"/>
  <c r="N16" i="5"/>
  <c r="N16" i="6"/>
  <c r="N16" i="7"/>
  <c r="N16" i="8"/>
  <c r="N16" i="9"/>
  <c r="N16" i="10"/>
  <c r="N16" i="11"/>
  <c r="N16" i="12"/>
  <c r="N16" i="13"/>
  <c r="N16" i="14"/>
  <c r="N16" i="15"/>
  <c r="N16" i="16"/>
  <c r="N16" i="17"/>
  <c r="N16" i="18"/>
  <c r="N16" i="19"/>
  <c r="N16" i="20"/>
  <c r="N16" i="21"/>
  <c r="N16" i="22"/>
  <c r="N16" i="23"/>
  <c r="N16" i="1"/>
  <c r="N14" i="2"/>
  <c r="N14" i="3"/>
  <c r="N14" i="4"/>
  <c r="N14" i="5"/>
  <c r="N14" i="6"/>
  <c r="N14" i="7"/>
  <c r="N14" i="8"/>
  <c r="N14" i="9"/>
  <c r="N14" i="10"/>
  <c r="N14" i="11"/>
  <c r="N14" i="12"/>
  <c r="N14" i="13"/>
  <c r="N14" i="14"/>
  <c r="N14" i="15"/>
  <c r="N14" i="16"/>
  <c r="N14" i="17"/>
  <c r="N14" i="18"/>
  <c r="N14" i="19"/>
  <c r="N14" i="20"/>
  <c r="N14" i="21"/>
  <c r="N14" i="22"/>
  <c r="N14" i="23"/>
  <c r="N14" i="1"/>
  <c r="N13" i="2"/>
  <c r="N13" i="3"/>
  <c r="N13" i="4"/>
  <c r="N13" i="5"/>
  <c r="N13" i="6"/>
  <c r="N13" i="7"/>
  <c r="N13" i="8"/>
  <c r="N13" i="9"/>
  <c r="N13" i="10"/>
  <c r="N13" i="11"/>
  <c r="N13" i="12"/>
  <c r="N13" i="13"/>
  <c r="N13" i="14"/>
  <c r="N13" i="15"/>
  <c r="N13" i="16"/>
  <c r="N13" i="17"/>
  <c r="N13" i="18"/>
  <c r="N13" i="19"/>
  <c r="N13" i="20"/>
  <c r="N13" i="21"/>
  <c r="N13" i="22"/>
  <c r="N13" i="23"/>
  <c r="N13" i="1"/>
  <c r="A61" i="2"/>
  <c r="A61" i="3"/>
  <c r="A61" i="4"/>
  <c r="A61" i="5"/>
  <c r="A61" i="6"/>
  <c r="A61" i="7"/>
  <c r="A61" i="8"/>
  <c r="A61" i="9"/>
  <c r="A61" i="10"/>
  <c r="A61" i="11"/>
  <c r="A61" i="12"/>
  <c r="A61" i="13"/>
  <c r="A61" i="14"/>
  <c r="A61" i="15"/>
  <c r="A61" i="16"/>
  <c r="A61" i="17"/>
  <c r="A61" i="18"/>
  <c r="A61" i="19"/>
  <c r="A61" i="20"/>
  <c r="A61" i="21"/>
  <c r="A61" i="22"/>
  <c r="A61" i="23"/>
  <c r="A61" i="1"/>
  <c r="A60" i="2"/>
  <c r="A60" i="3"/>
  <c r="A60" i="4"/>
  <c r="A60" i="5"/>
  <c r="A60" i="6"/>
  <c r="A60" i="7"/>
  <c r="A60" i="8"/>
  <c r="A60" i="9"/>
  <c r="A60" i="10"/>
  <c r="A60" i="11"/>
  <c r="A60" i="12"/>
  <c r="A60" i="13"/>
  <c r="A60" i="14"/>
  <c r="A60" i="15"/>
  <c r="A60" i="16"/>
  <c r="A60" i="17"/>
  <c r="A60" i="18"/>
  <c r="A60" i="19"/>
  <c r="A60" i="20"/>
  <c r="A60" i="21"/>
  <c r="A60" i="22"/>
  <c r="A60" i="23"/>
  <c r="A60" i="1"/>
  <c r="V27" i="2"/>
  <c r="V26" i="2" s="1"/>
  <c r="V27" i="3"/>
  <c r="V26" i="3" s="1"/>
  <c r="V27" i="4"/>
  <c r="V26" i="4" s="1"/>
  <c r="V27" i="5"/>
  <c r="V26" i="5" s="1"/>
  <c r="V27" i="6"/>
  <c r="V26" i="6" s="1"/>
  <c r="V27" i="7"/>
  <c r="V26" i="7" s="1"/>
  <c r="V27" i="8"/>
  <c r="V26" i="8" s="1"/>
  <c r="V27" i="9"/>
  <c r="V26" i="9" s="1"/>
  <c r="V27" i="10"/>
  <c r="V26" i="10" s="1"/>
  <c r="V27" i="11"/>
  <c r="V26" i="11" s="1"/>
  <c r="V27" i="12"/>
  <c r="V26" i="12" s="1"/>
  <c r="V27" i="13"/>
  <c r="V26" i="13" s="1"/>
  <c r="V27" i="14"/>
  <c r="V27" i="15"/>
  <c r="V26" i="15" s="1"/>
  <c r="V27" i="16"/>
  <c r="V26" i="16" s="1"/>
  <c r="V27" i="17"/>
  <c r="V26" i="17" s="1"/>
  <c r="V27" i="18"/>
  <c r="V26" i="18" s="1"/>
  <c r="V27" i="19"/>
  <c r="V26" i="19" s="1"/>
  <c r="V27" i="20"/>
  <c r="V26" i="20" s="1"/>
  <c r="V27" i="21"/>
  <c r="V26" i="21" s="1"/>
  <c r="V27" i="22"/>
  <c r="V26" i="22" s="1"/>
  <c r="V27" i="23"/>
  <c r="V26" i="23" s="1"/>
  <c r="V27" i="1"/>
  <c r="V26" i="1" s="1"/>
  <c r="A56" i="1"/>
  <c r="A36" i="1"/>
  <c r="A39" i="1"/>
  <c r="Y13" i="3"/>
  <c r="Y13" i="4"/>
  <c r="Y13" i="5"/>
  <c r="Y13" i="6"/>
  <c r="Y13" i="7"/>
  <c r="Y13" i="8"/>
  <c r="Y13" i="9"/>
  <c r="Y13" i="10"/>
  <c r="Y13" i="11"/>
  <c r="Y13" i="12"/>
  <c r="Y13" i="13"/>
  <c r="Y13" i="14"/>
  <c r="Y13" i="15"/>
  <c r="Y13" i="16"/>
  <c r="Y13" i="17"/>
  <c r="Y13" i="18"/>
  <c r="Y13" i="19"/>
  <c r="Y13" i="20"/>
  <c r="Y13" i="21"/>
  <c r="Y13" i="22"/>
  <c r="Y13" i="23"/>
  <c r="Y13" i="2"/>
  <c r="Y13" i="1"/>
  <c r="A59" i="3" l="1"/>
  <c r="A58" i="3"/>
  <c r="A57" i="3"/>
  <c r="A56" i="3"/>
  <c r="A51" i="3"/>
  <c r="A50" i="3"/>
  <c r="A49" i="3"/>
  <c r="A48" i="3"/>
  <c r="A47" i="3"/>
  <c r="A45" i="3"/>
  <c r="A44" i="3"/>
  <c r="A43" i="3"/>
  <c r="A42" i="3"/>
  <c r="A41" i="3"/>
  <c r="A39" i="3"/>
  <c r="A38" i="3"/>
  <c r="A37" i="3"/>
  <c r="A36" i="3"/>
  <c r="A35" i="3"/>
  <c r="A59" i="4"/>
  <c r="A58" i="4"/>
  <c r="A57" i="4"/>
  <c r="A56" i="4"/>
  <c r="A51" i="4"/>
  <c r="A50" i="4"/>
  <c r="A49" i="4"/>
  <c r="A48" i="4"/>
  <c r="A47" i="4"/>
  <c r="A45" i="4"/>
  <c r="A44" i="4"/>
  <c r="A43" i="4"/>
  <c r="A42" i="4"/>
  <c r="A41" i="4"/>
  <c r="A39" i="4"/>
  <c r="A38" i="4"/>
  <c r="A37" i="4"/>
  <c r="A36" i="4"/>
  <c r="A35" i="4"/>
  <c r="A59" i="5"/>
  <c r="A58" i="5"/>
  <c r="A57" i="5"/>
  <c r="A56" i="5"/>
  <c r="A51" i="5"/>
  <c r="A50" i="5"/>
  <c r="A49" i="5"/>
  <c r="A48" i="5"/>
  <c r="A47" i="5"/>
  <c r="A45" i="5"/>
  <c r="A44" i="5"/>
  <c r="A43" i="5"/>
  <c r="A42" i="5"/>
  <c r="A41" i="5"/>
  <c r="A39" i="5"/>
  <c r="A38" i="5"/>
  <c r="A37" i="5"/>
  <c r="A36" i="5"/>
  <c r="A35" i="5"/>
  <c r="A59" i="6"/>
  <c r="A58" i="6"/>
  <c r="A57" i="6"/>
  <c r="A56" i="6"/>
  <c r="A51" i="6"/>
  <c r="A50" i="6"/>
  <c r="A49" i="6"/>
  <c r="A48" i="6"/>
  <c r="A47" i="6"/>
  <c r="A45" i="6"/>
  <c r="A44" i="6"/>
  <c r="A43" i="6"/>
  <c r="A42" i="6"/>
  <c r="A41" i="6"/>
  <c r="A39" i="6"/>
  <c r="A38" i="6"/>
  <c r="A37" i="6"/>
  <c r="A36" i="6"/>
  <c r="A35" i="6"/>
  <c r="A59" i="7"/>
  <c r="A58" i="7"/>
  <c r="A57" i="7"/>
  <c r="A56" i="7"/>
  <c r="A51" i="7"/>
  <c r="A50" i="7"/>
  <c r="A49" i="7"/>
  <c r="A48" i="7"/>
  <c r="A47" i="7"/>
  <c r="A45" i="7"/>
  <c r="A44" i="7"/>
  <c r="A43" i="7"/>
  <c r="A42" i="7"/>
  <c r="A41" i="7"/>
  <c r="A39" i="7"/>
  <c r="A38" i="7"/>
  <c r="A37" i="7"/>
  <c r="A36" i="7"/>
  <c r="A35" i="7"/>
  <c r="A59" i="8"/>
  <c r="A58" i="8"/>
  <c r="A57" i="8"/>
  <c r="A56" i="8"/>
  <c r="A51" i="8"/>
  <c r="A50" i="8"/>
  <c r="A49" i="8"/>
  <c r="A48" i="8"/>
  <c r="A47" i="8"/>
  <c r="A45" i="8"/>
  <c r="A44" i="8"/>
  <c r="A43" i="8"/>
  <c r="A42" i="8"/>
  <c r="A41" i="8"/>
  <c r="A39" i="8"/>
  <c r="A38" i="8"/>
  <c r="A37" i="8"/>
  <c r="A36" i="8"/>
  <c r="A35" i="8"/>
  <c r="A59" i="9"/>
  <c r="A58" i="9"/>
  <c r="A57" i="9"/>
  <c r="A56" i="9"/>
  <c r="A51" i="9"/>
  <c r="A50" i="9"/>
  <c r="A49" i="9"/>
  <c r="A48" i="9"/>
  <c r="A47" i="9"/>
  <c r="A45" i="9"/>
  <c r="A44" i="9"/>
  <c r="A43" i="9"/>
  <c r="A42" i="9"/>
  <c r="A41" i="9"/>
  <c r="A39" i="9"/>
  <c r="A38" i="9"/>
  <c r="A37" i="9"/>
  <c r="A36" i="9"/>
  <c r="A35" i="9"/>
  <c r="A59" i="10"/>
  <c r="A58" i="10"/>
  <c r="A57" i="10"/>
  <c r="A56" i="10"/>
  <c r="A51" i="10"/>
  <c r="A50" i="10"/>
  <c r="A49" i="10"/>
  <c r="A48" i="10"/>
  <c r="A47" i="10"/>
  <c r="A45" i="10"/>
  <c r="A44" i="10"/>
  <c r="A43" i="10"/>
  <c r="A42" i="10"/>
  <c r="A41" i="10"/>
  <c r="A39" i="10"/>
  <c r="A38" i="10"/>
  <c r="A37" i="10"/>
  <c r="A36" i="10"/>
  <c r="A35" i="10"/>
  <c r="A59" i="11"/>
  <c r="A58" i="11"/>
  <c r="A57" i="11"/>
  <c r="A56" i="11"/>
  <c r="A51" i="11"/>
  <c r="A50" i="11"/>
  <c r="A49" i="11"/>
  <c r="A48" i="11"/>
  <c r="A47" i="11"/>
  <c r="A45" i="11"/>
  <c r="A44" i="11"/>
  <c r="A43" i="11"/>
  <c r="A42" i="11"/>
  <c r="A41" i="11"/>
  <c r="A39" i="11"/>
  <c r="A38" i="11"/>
  <c r="A37" i="11"/>
  <c r="A36" i="11"/>
  <c r="A35" i="11"/>
  <c r="A59" i="12"/>
  <c r="A58" i="12"/>
  <c r="A57" i="12"/>
  <c r="A56" i="12"/>
  <c r="A51" i="12"/>
  <c r="A50" i="12"/>
  <c r="A49" i="12"/>
  <c r="A48" i="12"/>
  <c r="A47" i="12"/>
  <c r="A45" i="12"/>
  <c r="A44" i="12"/>
  <c r="A43" i="12"/>
  <c r="A42" i="12"/>
  <c r="A41" i="12"/>
  <c r="A39" i="12"/>
  <c r="A38" i="12"/>
  <c r="A37" i="12"/>
  <c r="A36" i="12"/>
  <c r="A35" i="12"/>
  <c r="A59" i="13"/>
  <c r="A58" i="13"/>
  <c r="A57" i="13"/>
  <c r="A56" i="13"/>
  <c r="A51" i="13"/>
  <c r="A50" i="13"/>
  <c r="A49" i="13"/>
  <c r="A48" i="13"/>
  <c r="A47" i="13"/>
  <c r="A45" i="13"/>
  <c r="A44" i="13"/>
  <c r="A43" i="13"/>
  <c r="A42" i="13"/>
  <c r="A41" i="13"/>
  <c r="A39" i="13"/>
  <c r="A38" i="13"/>
  <c r="A37" i="13"/>
  <c r="A36" i="13"/>
  <c r="A35" i="13"/>
  <c r="A59" i="14"/>
  <c r="A58" i="14"/>
  <c r="A57" i="14"/>
  <c r="A56" i="14"/>
  <c r="A51" i="14"/>
  <c r="A50" i="14"/>
  <c r="A49" i="14"/>
  <c r="A48" i="14"/>
  <c r="A47" i="14"/>
  <c r="A45" i="14"/>
  <c r="A44" i="14"/>
  <c r="A43" i="14"/>
  <c r="A42" i="14"/>
  <c r="A41" i="14"/>
  <c r="A39" i="14"/>
  <c r="A38" i="14"/>
  <c r="A37" i="14"/>
  <c r="A36" i="14"/>
  <c r="A35" i="14"/>
  <c r="A59" i="15"/>
  <c r="A58" i="15"/>
  <c r="A57" i="15"/>
  <c r="A56" i="15"/>
  <c r="A51" i="15"/>
  <c r="A50" i="15"/>
  <c r="A49" i="15"/>
  <c r="A48" i="15"/>
  <c r="A47" i="15"/>
  <c r="A45" i="15"/>
  <c r="A44" i="15"/>
  <c r="A43" i="15"/>
  <c r="A42" i="15"/>
  <c r="A41" i="15"/>
  <c r="A39" i="15"/>
  <c r="A38" i="15"/>
  <c r="A37" i="15"/>
  <c r="A36" i="15"/>
  <c r="A35" i="15"/>
  <c r="A59" i="16"/>
  <c r="A58" i="16"/>
  <c r="A57" i="16"/>
  <c r="A56" i="16"/>
  <c r="A51" i="16"/>
  <c r="A50" i="16"/>
  <c r="A49" i="16"/>
  <c r="A48" i="16"/>
  <c r="A47" i="16"/>
  <c r="A45" i="16"/>
  <c r="A44" i="16"/>
  <c r="A43" i="16"/>
  <c r="A42" i="16"/>
  <c r="A41" i="16"/>
  <c r="A39" i="16"/>
  <c r="A38" i="16"/>
  <c r="A37" i="16"/>
  <c r="A36" i="16"/>
  <c r="A35" i="16"/>
  <c r="A59" i="17"/>
  <c r="A58" i="17"/>
  <c r="A57" i="17"/>
  <c r="A56" i="17"/>
  <c r="A51" i="17"/>
  <c r="A50" i="17"/>
  <c r="A49" i="17"/>
  <c r="A48" i="17"/>
  <c r="A47" i="17"/>
  <c r="A45" i="17"/>
  <c r="A44" i="17"/>
  <c r="A43" i="17"/>
  <c r="A42" i="17"/>
  <c r="A41" i="17"/>
  <c r="A39" i="17"/>
  <c r="A38" i="17"/>
  <c r="A37" i="17"/>
  <c r="A36" i="17"/>
  <c r="A35" i="17"/>
  <c r="A59" i="18"/>
  <c r="A58" i="18"/>
  <c r="A57" i="18"/>
  <c r="A56" i="18"/>
  <c r="A51" i="18"/>
  <c r="A50" i="18"/>
  <c r="A49" i="18"/>
  <c r="A48" i="18"/>
  <c r="A47" i="18"/>
  <c r="A45" i="18"/>
  <c r="A44" i="18"/>
  <c r="A43" i="18"/>
  <c r="A42" i="18"/>
  <c r="A41" i="18"/>
  <c r="A39" i="18"/>
  <c r="A38" i="18"/>
  <c r="A37" i="18"/>
  <c r="A36" i="18"/>
  <c r="A35" i="18"/>
  <c r="A59" i="19"/>
  <c r="A58" i="19"/>
  <c r="A57" i="19"/>
  <c r="A56" i="19"/>
  <c r="A51" i="19"/>
  <c r="A50" i="19"/>
  <c r="A49" i="19"/>
  <c r="A48" i="19"/>
  <c r="A47" i="19"/>
  <c r="A45" i="19"/>
  <c r="A44" i="19"/>
  <c r="A43" i="19"/>
  <c r="A42" i="19"/>
  <c r="A41" i="19"/>
  <c r="A39" i="19"/>
  <c r="A38" i="19"/>
  <c r="A37" i="19"/>
  <c r="A36" i="19"/>
  <c r="A35" i="19"/>
  <c r="A59" i="20"/>
  <c r="A58" i="20"/>
  <c r="A57" i="20"/>
  <c r="A56" i="20"/>
  <c r="A51" i="20"/>
  <c r="A50" i="20"/>
  <c r="A49" i="20"/>
  <c r="A48" i="20"/>
  <c r="A47" i="20"/>
  <c r="A45" i="20"/>
  <c r="A44" i="20"/>
  <c r="A43" i="20"/>
  <c r="A42" i="20"/>
  <c r="A41" i="20"/>
  <c r="A39" i="20"/>
  <c r="A38" i="20"/>
  <c r="A37" i="20"/>
  <c r="A36" i="20"/>
  <c r="A35" i="20"/>
  <c r="A59" i="21"/>
  <c r="A58" i="21"/>
  <c r="A57" i="21"/>
  <c r="A56" i="21"/>
  <c r="A51" i="21"/>
  <c r="A50" i="21"/>
  <c r="A49" i="21"/>
  <c r="A48" i="21"/>
  <c r="A47" i="21"/>
  <c r="A45" i="21"/>
  <c r="A44" i="21"/>
  <c r="A43" i="21"/>
  <c r="A42" i="21"/>
  <c r="A41" i="21"/>
  <c r="A39" i="21"/>
  <c r="A38" i="21"/>
  <c r="A37" i="21"/>
  <c r="A36" i="21"/>
  <c r="A35" i="21"/>
  <c r="A59" i="22"/>
  <c r="A58" i="22"/>
  <c r="A57" i="22"/>
  <c r="A56" i="22"/>
  <c r="A51" i="22"/>
  <c r="A50" i="22"/>
  <c r="A49" i="22"/>
  <c r="A48" i="22"/>
  <c r="A47" i="22"/>
  <c r="A45" i="22"/>
  <c r="A44" i="22"/>
  <c r="A43" i="22"/>
  <c r="A42" i="22"/>
  <c r="A41" i="22"/>
  <c r="A39" i="22"/>
  <c r="A38" i="22"/>
  <c r="A37" i="22"/>
  <c r="A36" i="22"/>
  <c r="A35" i="22"/>
  <c r="A59" i="23"/>
  <c r="A58" i="23"/>
  <c r="A57" i="23"/>
  <c r="A56" i="23"/>
  <c r="A51" i="23"/>
  <c r="A50" i="23"/>
  <c r="A49" i="23"/>
  <c r="A48" i="23"/>
  <c r="A47" i="23"/>
  <c r="A45" i="23"/>
  <c r="A44" i="23"/>
  <c r="A43" i="23"/>
  <c r="A42" i="23"/>
  <c r="A41" i="23"/>
  <c r="A39" i="23"/>
  <c r="A38" i="23"/>
  <c r="A37" i="23"/>
  <c r="A36" i="23"/>
  <c r="A35" i="23"/>
  <c r="A59" i="2"/>
  <c r="A58" i="2"/>
  <c r="A57" i="2"/>
  <c r="A56" i="2"/>
  <c r="A51" i="2"/>
  <c r="A50" i="2"/>
  <c r="A49" i="2"/>
  <c r="A48" i="2"/>
  <c r="A47" i="2"/>
  <c r="A45" i="2"/>
  <c r="A44" i="2"/>
  <c r="A43" i="2"/>
  <c r="A42" i="2"/>
  <c r="A41" i="2"/>
  <c r="A39" i="2"/>
  <c r="A38" i="2"/>
  <c r="A37" i="2"/>
  <c r="A36" i="2"/>
  <c r="A35" i="2"/>
  <c r="V29" i="3" l="1"/>
  <c r="Q17" i="3" s="1"/>
  <c r="V28" i="3"/>
  <c r="Q16" i="3" s="1"/>
  <c r="T26" i="3"/>
  <c r="T30" i="3" s="1"/>
  <c r="V25" i="3"/>
  <c r="Q14" i="3" s="1"/>
  <c r="V24" i="3"/>
  <c r="Y18" i="3"/>
  <c r="V18" i="3"/>
  <c r="S18" i="3"/>
  <c r="V29" i="4"/>
  <c r="Q17" i="4" s="1"/>
  <c r="V28" i="4"/>
  <c r="Q16" i="4" s="1"/>
  <c r="T26" i="4"/>
  <c r="V25" i="4"/>
  <c r="Q14" i="4" s="1"/>
  <c r="V24" i="4"/>
  <c r="Y18" i="4"/>
  <c r="V18" i="4"/>
  <c r="S18" i="4"/>
  <c r="V29" i="5"/>
  <c r="Q17" i="5" s="1"/>
  <c r="V28" i="5"/>
  <c r="Q16" i="5" s="1"/>
  <c r="T26" i="5"/>
  <c r="V25" i="5"/>
  <c r="Q14" i="5" s="1"/>
  <c r="V24" i="5"/>
  <c r="Y18" i="5"/>
  <c r="V18" i="5"/>
  <c r="S18" i="5"/>
  <c r="V29" i="6"/>
  <c r="Q17" i="6" s="1"/>
  <c r="V28" i="6"/>
  <c r="Q16" i="6" s="1"/>
  <c r="T26" i="6"/>
  <c r="Q15" i="6" s="1"/>
  <c r="V25" i="6"/>
  <c r="Q14" i="6" s="1"/>
  <c r="V24" i="6"/>
  <c r="Y18" i="6"/>
  <c r="V18" i="6"/>
  <c r="S18" i="6"/>
  <c r="V29" i="7"/>
  <c r="Q17" i="7" s="1"/>
  <c r="V28" i="7"/>
  <c r="Q16" i="7" s="1"/>
  <c r="T26" i="7"/>
  <c r="Q15" i="7" s="1"/>
  <c r="V25" i="7"/>
  <c r="Q14" i="7" s="1"/>
  <c r="V24" i="7"/>
  <c r="Y18" i="7"/>
  <c r="V18" i="7"/>
  <c r="S18" i="7"/>
  <c r="V29" i="8"/>
  <c r="Q17" i="8" s="1"/>
  <c r="V28" i="8"/>
  <c r="Q16" i="8" s="1"/>
  <c r="T26" i="8"/>
  <c r="V25" i="8"/>
  <c r="Q14" i="8" s="1"/>
  <c r="V24" i="8"/>
  <c r="Y18" i="8"/>
  <c r="V18" i="8"/>
  <c r="S18" i="8"/>
  <c r="V29" i="9"/>
  <c r="Q17" i="9" s="1"/>
  <c r="V28" i="9"/>
  <c r="Q16" i="9" s="1"/>
  <c r="T26" i="9"/>
  <c r="Q15" i="9" s="1"/>
  <c r="V25" i="9"/>
  <c r="Q14" i="9" s="1"/>
  <c r="V24" i="9"/>
  <c r="Y18" i="9"/>
  <c r="V18" i="9"/>
  <c r="S18" i="9"/>
  <c r="V29" i="10"/>
  <c r="Q17" i="10" s="1"/>
  <c r="V28" i="10"/>
  <c r="Q16" i="10" s="1"/>
  <c r="T26" i="10"/>
  <c r="Q15" i="10" s="1"/>
  <c r="V25" i="10"/>
  <c r="Q14" i="10" s="1"/>
  <c r="V24" i="10"/>
  <c r="Y18" i="10"/>
  <c r="V18" i="10"/>
  <c r="S18" i="10"/>
  <c r="V29" i="11"/>
  <c r="Q17" i="11" s="1"/>
  <c r="V28" i="11"/>
  <c r="Q16" i="11" s="1"/>
  <c r="T26" i="11"/>
  <c r="V25" i="11"/>
  <c r="Q14" i="11" s="1"/>
  <c r="V24" i="11"/>
  <c r="Y18" i="11"/>
  <c r="V18" i="11"/>
  <c r="S18" i="11"/>
  <c r="V29" i="12"/>
  <c r="Q17" i="12" s="1"/>
  <c r="V28" i="12"/>
  <c r="Q16" i="12" s="1"/>
  <c r="T26" i="12"/>
  <c r="V25" i="12"/>
  <c r="Q14" i="12" s="1"/>
  <c r="V24" i="12"/>
  <c r="Y18" i="12"/>
  <c r="V18" i="12"/>
  <c r="S18" i="12"/>
  <c r="V29" i="13"/>
  <c r="Q17" i="13" s="1"/>
  <c r="V28" i="13"/>
  <c r="Q16" i="13" s="1"/>
  <c r="T26" i="13"/>
  <c r="V25" i="13"/>
  <c r="Q14" i="13" s="1"/>
  <c r="V24" i="13"/>
  <c r="Y18" i="13"/>
  <c r="V18" i="13"/>
  <c r="S18" i="13"/>
  <c r="V29" i="14"/>
  <c r="Q17" i="14" s="1"/>
  <c r="V28" i="14"/>
  <c r="Q16" i="14" s="1"/>
  <c r="T26" i="14"/>
  <c r="Q15" i="14" s="1"/>
  <c r="V25" i="14"/>
  <c r="Q14" i="14" s="1"/>
  <c r="V24" i="14"/>
  <c r="Y18" i="14"/>
  <c r="V18" i="14"/>
  <c r="S18" i="14"/>
  <c r="V29" i="15"/>
  <c r="Q17" i="15" s="1"/>
  <c r="V28" i="15"/>
  <c r="Q16" i="15" s="1"/>
  <c r="T26" i="15"/>
  <c r="T30" i="15" s="1"/>
  <c r="V25" i="15"/>
  <c r="Q14" i="15" s="1"/>
  <c r="V24" i="15"/>
  <c r="Y18" i="15"/>
  <c r="V18" i="15"/>
  <c r="S18" i="15"/>
  <c r="V29" i="16"/>
  <c r="Q17" i="16" s="1"/>
  <c r="V28" i="16"/>
  <c r="Q16" i="16" s="1"/>
  <c r="T26" i="16"/>
  <c r="V25" i="16"/>
  <c r="Q14" i="16" s="1"/>
  <c r="V24" i="16"/>
  <c r="Y18" i="16"/>
  <c r="V18" i="16"/>
  <c r="S18" i="16"/>
  <c r="V29" i="17"/>
  <c r="Q17" i="17" s="1"/>
  <c r="V28" i="17"/>
  <c r="Q16" i="17" s="1"/>
  <c r="T26" i="17"/>
  <c r="Q15" i="17" s="1"/>
  <c r="V25" i="17"/>
  <c r="Q14" i="17" s="1"/>
  <c r="V24" i="17"/>
  <c r="Y18" i="17"/>
  <c r="V18" i="17"/>
  <c r="S18" i="17"/>
  <c r="V29" i="18"/>
  <c r="Q17" i="18" s="1"/>
  <c r="V28" i="18"/>
  <c r="Q16" i="18" s="1"/>
  <c r="T26" i="18"/>
  <c r="T30" i="18" s="1"/>
  <c r="V25" i="18"/>
  <c r="Q14" i="18" s="1"/>
  <c r="V24" i="18"/>
  <c r="Y18" i="18"/>
  <c r="V18" i="18"/>
  <c r="S18" i="18"/>
  <c r="V29" i="19"/>
  <c r="Q17" i="19" s="1"/>
  <c r="V28" i="19"/>
  <c r="Q16" i="19" s="1"/>
  <c r="T26" i="19"/>
  <c r="V25" i="19"/>
  <c r="Q14" i="19" s="1"/>
  <c r="V24" i="19"/>
  <c r="Y18" i="19"/>
  <c r="V18" i="19"/>
  <c r="S18" i="19"/>
  <c r="V29" i="20"/>
  <c r="Q17" i="20" s="1"/>
  <c r="V28" i="20"/>
  <c r="Q16" i="20" s="1"/>
  <c r="T26" i="20"/>
  <c r="V25" i="20"/>
  <c r="Q14" i="20" s="1"/>
  <c r="V24" i="20"/>
  <c r="Y18" i="20"/>
  <c r="V18" i="20"/>
  <c r="S18" i="20"/>
  <c r="V29" i="21"/>
  <c r="Q17" i="21" s="1"/>
  <c r="V28" i="21"/>
  <c r="Q16" i="21" s="1"/>
  <c r="T26" i="21"/>
  <c r="V25" i="21"/>
  <c r="Q14" i="21" s="1"/>
  <c r="V24" i="21"/>
  <c r="Y18" i="21"/>
  <c r="V18" i="21"/>
  <c r="S18" i="21"/>
  <c r="V29" i="22"/>
  <c r="Q17" i="22" s="1"/>
  <c r="V28" i="22"/>
  <c r="Q16" i="22" s="1"/>
  <c r="T26" i="22"/>
  <c r="Q15" i="22" s="1"/>
  <c r="V25" i="22"/>
  <c r="Q14" i="22" s="1"/>
  <c r="V24" i="22"/>
  <c r="Y18" i="22"/>
  <c r="V18" i="22"/>
  <c r="S18" i="22"/>
  <c r="V29" i="23"/>
  <c r="Q17" i="23" s="1"/>
  <c r="V28" i="23"/>
  <c r="Q16" i="23" s="1"/>
  <c r="T26" i="23"/>
  <c r="V25" i="23"/>
  <c r="Q14" i="23" s="1"/>
  <c r="V24" i="23"/>
  <c r="Y18" i="23"/>
  <c r="V18" i="23"/>
  <c r="S18" i="23"/>
  <c r="V29" i="2"/>
  <c r="Q17" i="2" s="1"/>
  <c r="V28" i="2"/>
  <c r="Q16" i="2" s="1"/>
  <c r="T26" i="2"/>
  <c r="Q15" i="2" s="1"/>
  <c r="V25" i="2"/>
  <c r="Q14" i="2" s="1"/>
  <c r="V24" i="2"/>
  <c r="Y18" i="2"/>
  <c r="V18" i="2"/>
  <c r="S18" i="2"/>
  <c r="A59" i="1"/>
  <c r="A58" i="1"/>
  <c r="A57" i="1"/>
  <c r="A51" i="1"/>
  <c r="A50" i="1"/>
  <c r="A49" i="1"/>
  <c r="A48" i="1"/>
  <c r="A47" i="1"/>
  <c r="A45" i="1"/>
  <c r="A44" i="1"/>
  <c r="A43" i="1"/>
  <c r="A42" i="1"/>
  <c r="A41" i="1"/>
  <c r="A38" i="1"/>
  <c r="A37" i="1"/>
  <c r="A35" i="1"/>
  <c r="V29" i="1"/>
  <c r="Q17" i="1" s="1"/>
  <c r="V28" i="1"/>
  <c r="Q16" i="1" s="1"/>
  <c r="T26" i="1"/>
  <c r="Q15" i="1" s="1"/>
  <c r="V25" i="1"/>
  <c r="Q14" i="1" s="1"/>
  <c r="V24" i="1"/>
  <c r="Y18" i="1"/>
  <c r="V18" i="1"/>
  <c r="S18" i="1"/>
  <c r="Q13" i="2" l="1"/>
  <c r="V30" i="2"/>
  <c r="Q18" i="2" s="1"/>
  <c r="Q13" i="22"/>
  <c r="V30" i="22"/>
  <c r="Q18" i="22" s="1"/>
  <c r="Q13" i="20"/>
  <c r="Q13" i="19"/>
  <c r="Q13" i="17"/>
  <c r="V30" i="17"/>
  <c r="Q18" i="17" s="1"/>
  <c r="Q13" i="15"/>
  <c r="Q13" i="13"/>
  <c r="Q13" i="11"/>
  <c r="Q13" i="10"/>
  <c r="V30" i="10"/>
  <c r="Q18" i="10" s="1"/>
  <c r="Q13" i="8"/>
  <c r="Q13" i="6"/>
  <c r="V30" i="6"/>
  <c r="Q18" i="6" s="1"/>
  <c r="Q13" i="4"/>
  <c r="Q13" i="23"/>
  <c r="V30" i="23"/>
  <c r="Q13" i="21"/>
  <c r="Q13" i="18"/>
  <c r="Q13" i="16"/>
  <c r="Q13" i="14"/>
  <c r="V30" i="14"/>
  <c r="Q18" i="14" s="1"/>
  <c r="Q13" i="12"/>
  <c r="Q13" i="9"/>
  <c r="V30" i="9"/>
  <c r="Q18" i="9" s="1"/>
  <c r="Q13" i="7"/>
  <c r="V30" i="7"/>
  <c r="Q18" i="7" s="1"/>
  <c r="Q13" i="5"/>
  <c r="Q13" i="3"/>
  <c r="Q13" i="1"/>
  <c r="V30" i="1"/>
  <c r="T30" i="10"/>
  <c r="T30" i="9"/>
  <c r="T30" i="17"/>
  <c r="T30" i="22"/>
  <c r="Q15" i="16"/>
  <c r="Q15" i="15"/>
  <c r="Q15" i="8"/>
  <c r="T30" i="13"/>
  <c r="Q15" i="13"/>
  <c r="T30" i="12"/>
  <c r="Q15" i="12"/>
  <c r="T30" i="11"/>
  <c r="Q15" i="11"/>
  <c r="T30" i="7"/>
  <c r="T30" i="5"/>
  <c r="Q15" i="5"/>
  <c r="T30" i="4"/>
  <c r="Q15" i="4"/>
  <c r="Q15" i="3"/>
  <c r="T30" i="1"/>
  <c r="T30" i="2"/>
  <c r="Q15" i="21"/>
  <c r="T30" i="20"/>
  <c r="Q15" i="20"/>
  <c r="T30" i="19"/>
  <c r="Q15" i="19"/>
  <c r="V30" i="18"/>
  <c r="T30" i="14"/>
  <c r="T30" i="6"/>
  <c r="T30" i="16"/>
  <c r="T30" i="8"/>
  <c r="T30" i="23"/>
  <c r="T30" i="21"/>
  <c r="V30" i="5" l="1"/>
  <c r="Q18" i="5" s="1"/>
  <c r="V30" i="16"/>
  <c r="Q18" i="16" s="1"/>
  <c r="V30" i="4"/>
  <c r="Q18" i="4" s="1"/>
  <c r="V30" i="11"/>
  <c r="Q18" i="11" s="1"/>
  <c r="V30" i="19"/>
  <c r="Q18" i="19" s="1"/>
  <c r="V30" i="13"/>
  <c r="Q18" i="13" s="1"/>
  <c r="V30" i="20"/>
  <c r="Q18" i="20" s="1"/>
  <c r="V30" i="3"/>
  <c r="Q18" i="3" s="1"/>
  <c r="V30" i="12"/>
  <c r="Q18" i="12" s="1"/>
  <c r="V30" i="21"/>
  <c r="Q18" i="21" s="1"/>
  <c r="V30" i="8"/>
  <c r="Q18" i="8" s="1"/>
  <c r="V30" i="15"/>
  <c r="Q18" i="15" s="1"/>
  <c r="Q18" i="23"/>
  <c r="Q15" i="23"/>
  <c r="Q18" i="18"/>
  <c r="Q15" i="18"/>
  <c r="Q18" i="1"/>
</calcChain>
</file>

<file path=xl/sharedStrings.xml><?xml version="1.0" encoding="utf-8"?>
<sst xmlns="http://schemas.openxmlformats.org/spreadsheetml/2006/main" count="1599" uniqueCount="106">
  <si>
    <t>สำนักจัดการทรัพยากรป่าไม้ที่ 1 (เชียงใหม่)</t>
  </si>
  <si>
    <t>กิจกรรมป้องกันและปราบปรามการบุกรุกทำลายทรัพยากรป่าไม้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</si>
  <si>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</si>
  <si>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</si>
  <si>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</si>
  <si>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</si>
  <si>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</si>
  <si>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</si>
  <si>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</si>
  <si>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</si>
  <si>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</si>
  <si>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</si>
  <si>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 สาขาแม่ฮ่องสอน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</si>
  <si>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</si>
  <si>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</si>
  <si>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</si>
  <si>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</si>
  <si>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</si>
  <si>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</si>
  <si>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</si>
  <si>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</si>
  <si>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</si>
  <si>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</si>
  <si>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</si>
  <si>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</si>
  <si>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</si>
  <si>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</si>
  <si>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</si>
  <si>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</si>
  <si>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</si>
  <si>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</si>
  <si>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สำนักจัดการทรัพยากรป่าไม้ที่ 13 (สงขลา)</t>
  </si>
  <si>
    <t>สำนักจัดการทรัพยากรป่าไม้ที่ 13 สาขานราธิวาส</t>
  </si>
  <si>
    <t>กิจกรรม/งานที่ปฏิบัติ (หน่วยนับ)</t>
  </si>
  <si>
    <t>แผน/ผลการดำเนินงาน</t>
  </si>
  <si>
    <t>สำนักจัดการทรัพยากรป่าไม้ที่ 9 (ชลบุรี)</t>
  </si>
  <si>
    <t>วางแผนและแนวทางการลาดตระเวนในพื้นที่รับผิดชอบ (ครั้ง)</t>
  </si>
  <si>
    <t>ออกลาดตระเวนตามแผน (ไร่)</t>
  </si>
  <si>
    <t>สรุปผลการลาดตระเวนและรายงานผลให้ต้นสังกัด (ครั้ง)</t>
  </si>
  <si>
    <t>ประสานงานเพื่อสนับสนุนข้อมูลการข่าวและบูรณาการร่วมกับหน่วยงานอื่นที่เกี่ยวข้อง (ครั้ง)</t>
  </si>
  <si>
    <t>แบบติดตามผลการดำเนินงาน ประจำปีงบประมาณ พ.ศ. 2566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</si>
  <si>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</si>
  <si>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</si>
  <si>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</si>
  <si>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งานป้องกันและปราบปรามการบุกรุกทำลายทรัพยากรป่าไม้</t>
  </si>
  <si>
    <t>เผยแพร่ประชาสัมพันธ์และบริการสาธารณะเพื่อให้ราษฎรมีความรู้ความเข้าใจในการอนุรักษ์
ทรัพยากรป่าไม้ (ครั้ง)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</si>
  <si>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</si>
  <si>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</si>
  <si>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</si>
  <si>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</si>
  <si>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</si>
  <si>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เผยแพร่ประชาสัมพันธ์และบริการสาธารณะเพื่อให้ราษฎร
มีความรู้ความเข้าใจในการอนุรักษ์ทรัพยากรป่าไม้ (ครั้ง)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</si>
  <si>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</si>
  <si>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</si>
  <si>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</si>
  <si>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</si>
  <si>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</si>
  <si>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</si>
  <si>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</si>
  <si>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</si>
  <si>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</si>
  <si>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</si>
  <si>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</si>
  <si>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</si>
  <si>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</si>
  <si>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</si>
  <si>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</si>
  <si>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</si>
  <si>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</si>
  <si>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</si>
  <si>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</si>
  <si>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</si>
  <si>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</si>
  <si>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</si>
  <si>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</si>
  <si>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</si>
  <si>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</si>
  <si>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</si>
  <si>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</si>
  <si>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</si>
  <si>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</si>
  <si>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</si>
  <si>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</si>
  <si>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</si>
  <si>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</si>
  <si>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</si>
  <si>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</si>
  <si>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</si>
  <si>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</si>
  <si>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</si>
  <si>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</si>
  <si>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</si>
  <si>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</si>
  <si>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</si>
  <si>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</si>
  <si>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</si>
  <si>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</si>
  <si>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</si>
  <si>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</si>
  <si>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</si>
  <si>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</si>
  <si>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</si>
  <si>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t>1.1 หน่วยงานได้รับแผนการปฏิบัติงานและแผนการใช้จ่ายเงิน (ปม. 1 - 2) ประจำปีงบประมาณ พ.ศ. 2566 เมื่อวันที่</t>
  </si>
  <si>
    <t>รวบรวมและสรุปผลการลาดตระเวนประจำเดือนรายงานผลให้ต้นสังกัดทราบ (เดือน)</t>
  </si>
  <si>
    <t>รอบ 6 เดือน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</si>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</sst>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(* #,##0.00_);_(* \(#,##0.00\);_(* &quot;-&quot;??_);_(@_)"/>
    <numFmt numFmtId="188" formatCode="[$-187041E]d\ mmmm\ yyyy;@"/>
    <numFmt numFmtId="189" formatCode="#,##0_ ;\-#,##0\ "/>
    <numFmt numFmtId="190" formatCode="#,##0.00_ ;\-#,##0.00\ "/>
    <numFmt numFmtId="191" formatCode="0##\ \-\ ####\ \-\ ####"/>
  </numFmts>
  <fonts count="10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43">
    <xf numFmtId="0" fontId="0" fillId="0" borderId="0" xfId="0"/>
    <xf numFmtId="0" fontId="5" fillId="0" borderId="0" xfId="0" applyFont="1"/>
    <xf numFmtId="0" fontId="6" fillId="2" borderId="0" xfId="0" applyFont="1" applyFill="1"/>
    <xf numFmtId="0" fontId="6" fillId="0" borderId="0" xfId="0" applyFont="1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88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center" vertical="top"/>
      <protection hidden="1"/>
    </xf>
    <xf numFmtId="0" fontId="3" fillId="4" borderId="4" xfId="0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top" wrapText="1"/>
      <protection hidden="1"/>
    </xf>
    <xf numFmtId="0" fontId="3" fillId="3" borderId="0" xfId="0" applyFont="1" applyFill="1" applyAlignment="1" applyProtection="1">
      <alignment vertical="center"/>
    </xf>
    <xf numFmtId="188" fontId="9" fillId="3" borderId="14" xfId="0" applyNumberFormat="1" applyFont="1" applyFill="1" applyBorder="1" applyAlignment="1" applyProtection="1">
      <alignment horizontal="center" vertical="top"/>
      <protection locked="0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  <xf numFmtId="191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Border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3" fillId="5" borderId="4" xfId="0" applyFont="1" applyFill="1" applyBorder="1" applyAlignment="1" applyProtection="1">
      <alignment horizontal="right" vertical="top"/>
      <protection hidden="1"/>
    </xf>
    <xf numFmtId="189" fontId="3" fillId="5" borderId="10" xfId="1" applyNumberFormat="1" applyFont="1" applyFill="1" applyBorder="1" applyAlignment="1" applyProtection="1">
      <alignment horizontal="center" vertical="top"/>
      <protection hidden="1"/>
    </xf>
    <xf numFmtId="189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187" fontId="3" fillId="5" borderId="4" xfId="1" applyFont="1" applyFill="1" applyBorder="1" applyAlignment="1">
      <alignment horizontal="center" vertical="top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2" fontId="2" fillId="3" borderId="3" xfId="1" applyNumberFormat="1" applyFont="1" applyFill="1" applyBorder="1" applyAlignment="1" applyProtection="1">
      <alignment horizontal="center" vertical="center"/>
      <protection hidden="1"/>
    </xf>
    <xf numFmtId="2" fontId="2" fillId="3" borderId="4" xfId="1" applyNumberFormat="1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horizontal="left" vertical="top"/>
      <protection hidden="1"/>
    </xf>
    <xf numFmtId="189" fontId="3" fillId="4" borderId="4" xfId="0" applyNumberFormat="1" applyFont="1" applyFill="1" applyBorder="1" applyAlignment="1" applyProtection="1">
      <alignment horizontal="center" vertical="center"/>
      <protection hidden="1"/>
    </xf>
    <xf numFmtId="3" fontId="2" fillId="4" borderId="1" xfId="1" applyNumberFormat="1" applyFont="1" applyFill="1" applyBorder="1" applyAlignment="1" applyProtection="1">
      <alignment horizontal="center" vertical="center"/>
      <protection hidden="1"/>
    </xf>
    <xf numFmtId="3" fontId="2" fillId="4" borderId="2" xfId="1" applyNumberFormat="1" applyFont="1" applyFill="1" applyBorder="1" applyAlignment="1" applyProtection="1">
      <alignment horizontal="center" vertical="center"/>
      <protection hidden="1"/>
    </xf>
    <xf numFmtId="3" fontId="2" fillId="4" borderId="3" xfId="1" applyNumberFormat="1" applyFont="1" applyFill="1" applyBorder="1" applyAlignment="1" applyProtection="1">
      <alignment horizontal="center" vertical="center"/>
      <protection hidden="1"/>
    </xf>
    <xf numFmtId="3" fontId="3" fillId="3" borderId="15" xfId="0" applyNumberFormat="1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horizontal="left" vertical="top" wrapText="1"/>
      <protection hidden="1"/>
    </xf>
    <xf numFmtId="189" fontId="3" fillId="3" borderId="4" xfId="0" applyNumberFormat="1" applyFont="1" applyFill="1" applyBorder="1" applyAlignment="1" applyProtection="1">
      <alignment horizontal="center" vertical="center" wrapText="1"/>
      <protection hidden="1"/>
    </xf>
    <xf numFmtId="3" fontId="2" fillId="3" borderId="4" xfId="1" applyNumberFormat="1" applyFont="1" applyFill="1" applyBorder="1" applyAlignment="1" applyProtection="1">
      <alignment horizontal="center" vertical="center"/>
      <protection hidden="1"/>
    </xf>
    <xf numFmtId="3" fontId="2" fillId="3" borderId="1" xfId="1" applyNumberFormat="1" applyFont="1" applyFill="1" applyBorder="1" applyAlignment="1" applyProtection="1">
      <alignment horizontal="center" vertical="center"/>
      <protection hidden="1"/>
    </xf>
    <xf numFmtId="189" fontId="3" fillId="3" borderId="4" xfId="0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6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3" fillId="3" borderId="4" xfId="0" applyFont="1" applyFill="1" applyBorder="1" applyAlignment="1" applyProtection="1">
      <alignment horizontal="left" vertical="top"/>
      <protection hidden="1"/>
    </xf>
    <xf numFmtId="189" fontId="3" fillId="3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190" fontId="3" fillId="3" borderId="4" xfId="0" applyNumberFormat="1" applyFont="1" applyFill="1" applyBorder="1" applyAlignment="1" applyProtection="1">
      <alignment horizontal="center" vertical="center"/>
      <protection hidden="1"/>
    </xf>
    <xf numFmtId="4" fontId="2" fillId="3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15" xfId="0" applyNumberFormat="1" applyFont="1" applyFill="1" applyBorder="1" applyAlignment="1" applyProtection="1">
      <alignment horizontal="center" vertical="center"/>
      <protection hidden="1"/>
    </xf>
    <xf numFmtId="2" fontId="2" fillId="4" borderId="3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2" fillId="3" borderId="2" xfId="0" applyFont="1" applyFill="1" applyBorder="1" applyAlignment="1" applyProtection="1">
      <alignment horizontal="left" vertical="top" wrapText="1"/>
      <protection hidden="1"/>
    </xf>
    <xf numFmtId="0" fontId="2" fillId="3" borderId="3" xfId="0" applyFont="1" applyFill="1" applyBorder="1" applyAlignment="1" applyProtection="1">
      <alignment horizontal="left" vertical="top" wrapText="1"/>
      <protection hidden="1"/>
    </xf>
    <xf numFmtId="189" fontId="2" fillId="3" borderId="1" xfId="0" applyNumberFormat="1" applyFont="1" applyFill="1" applyBorder="1" applyAlignment="1" applyProtection="1">
      <alignment horizontal="center" vertical="center"/>
      <protection hidden="1"/>
    </xf>
    <xf numFmtId="189" fontId="2" fillId="3" borderId="2" xfId="0" applyNumberFormat="1" applyFont="1" applyFill="1" applyBorder="1" applyAlignment="1" applyProtection="1">
      <alignment horizontal="center" vertical="center"/>
      <protection hidden="1"/>
    </xf>
    <xf numFmtId="189" fontId="2" fillId="3" borderId="3" xfId="0" applyNumberFormat="1" applyFont="1" applyFill="1" applyBorder="1" applyAlignment="1" applyProtection="1">
      <alignment horizontal="center" vertical="center"/>
      <protection hidden="1"/>
    </xf>
    <xf numFmtId="3" fontId="2" fillId="3" borderId="2" xfId="1" applyNumberFormat="1" applyFont="1" applyFill="1" applyBorder="1" applyAlignment="1" applyProtection="1">
      <alignment horizontal="center" vertical="center"/>
      <protection hidden="1"/>
    </xf>
    <xf numFmtId="3" fontId="2" fillId="3" borderId="3" xfId="1" applyNumberFormat="1" applyFont="1" applyFill="1" applyBorder="1" applyAlignment="1" applyProtection="1">
      <alignment horizontal="center" vertical="center"/>
      <protection hidden="1"/>
    </xf>
    <xf numFmtId="3" fontId="2" fillId="3" borderId="15" xfId="0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2" fillId="3" borderId="5" xfId="1" applyNumberFormat="1" applyFont="1" applyFill="1" applyBorder="1" applyAlignment="1" applyProtection="1">
      <alignment horizontal="center" vertical="center"/>
      <protection hidden="1"/>
    </xf>
    <xf numFmtId="4" fontId="2" fillId="3" borderId="7" xfId="1" applyNumberFormat="1" applyFont="1" applyFill="1" applyBorder="1" applyAlignment="1" applyProtection="1">
      <alignment horizontal="center" vertical="center"/>
      <protection hidden="1"/>
    </xf>
    <xf numFmtId="4" fontId="2" fillId="3" borderId="8" xfId="1" applyNumberFormat="1" applyFont="1" applyFill="1" applyBorder="1" applyAlignment="1" applyProtection="1">
      <alignment horizontal="center" vertical="center"/>
      <protection hidden="1"/>
    </xf>
    <xf numFmtId="4" fontId="2" fillId="3" borderId="9" xfId="1" applyNumberFormat="1" applyFont="1" applyFill="1" applyBorder="1" applyAlignment="1" applyProtection="1">
      <alignment horizontal="center" vertical="center"/>
      <protection hidden="1"/>
    </xf>
    <xf numFmtId="4" fontId="2" fillId="3" borderId="10" xfId="1" applyNumberFormat="1" applyFont="1" applyFill="1" applyBorder="1" applyAlignment="1" applyProtection="1">
      <alignment horizontal="center" vertical="center"/>
      <protection hidden="1"/>
    </xf>
    <xf numFmtId="4" fontId="2" fillId="3" borderId="12" xfId="1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left" vertical="top"/>
      <protection hidden="1"/>
    </xf>
    <xf numFmtId="190" fontId="2" fillId="4" borderId="4" xfId="0" applyNumberFormat="1" applyFont="1" applyFill="1" applyBorder="1" applyAlignment="1" applyProtection="1">
      <alignment horizontal="center" vertical="center"/>
      <protection hidden="1"/>
    </xf>
    <xf numFmtId="4" fontId="2" fillId="4" borderId="4" xfId="1" applyNumberFormat="1" applyFont="1" applyFill="1" applyBorder="1" applyAlignment="1" applyProtection="1">
      <alignment horizontal="center" vertical="center"/>
      <protection hidden="1"/>
    </xf>
    <xf numFmtId="189" fontId="2" fillId="4" borderId="4" xfId="0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189" fontId="2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188" fontId="2" fillId="3" borderId="1" xfId="0" applyNumberFormat="1" applyFont="1" applyFill="1" applyBorder="1" applyAlignment="1" applyProtection="1">
      <alignment horizontal="center" vertical="top"/>
      <protection locked="0"/>
    </xf>
    <xf numFmtId="188" fontId="2" fillId="3" borderId="2" xfId="0" applyNumberFormat="1" applyFont="1" applyFill="1" applyBorder="1" applyAlignment="1" applyProtection="1">
      <alignment horizontal="center" vertical="top"/>
      <protection locked="0"/>
    </xf>
    <xf numFmtId="188" fontId="2" fillId="3" borderId="3" xfId="0" applyNumberFormat="1" applyFont="1" applyFill="1" applyBorder="1" applyAlignment="1" applyProtection="1">
      <alignment horizontal="center" vertical="top"/>
      <protection locked="0"/>
    </xf>
    <xf numFmtId="189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5" xfId="1" applyNumberFormat="1" applyFont="1" applyFill="1" applyBorder="1" applyAlignment="1" applyProtection="1">
      <alignment horizontal="right" vertical="center"/>
      <protection hidden="1"/>
    </xf>
    <xf numFmtId="4" fontId="2" fillId="4" borderId="6" xfId="1" applyNumberFormat="1" applyFont="1" applyFill="1" applyBorder="1" applyAlignment="1" applyProtection="1">
      <alignment horizontal="right" vertical="center"/>
      <protection hidden="1"/>
    </xf>
    <xf numFmtId="4" fontId="2" fillId="4" borderId="7" xfId="1" applyNumberFormat="1" applyFont="1" applyFill="1" applyBorder="1" applyAlignment="1" applyProtection="1">
      <alignment horizontal="right" vertical="center"/>
      <protection hidden="1"/>
    </xf>
    <xf numFmtId="4" fontId="2" fillId="4" borderId="8" xfId="1" applyNumberFormat="1" applyFont="1" applyFill="1" applyBorder="1" applyAlignment="1" applyProtection="1">
      <alignment horizontal="right" vertical="center"/>
      <protection hidden="1"/>
    </xf>
    <xf numFmtId="4" fontId="2" fillId="4" borderId="0" xfId="1" applyNumberFormat="1" applyFont="1" applyFill="1" applyBorder="1" applyAlignment="1" applyProtection="1">
      <alignment horizontal="right" vertical="center"/>
      <protection hidden="1"/>
    </xf>
    <xf numFmtId="4" fontId="2" fillId="4" borderId="9" xfId="1" applyNumberFormat="1" applyFont="1" applyFill="1" applyBorder="1" applyAlignment="1" applyProtection="1">
      <alignment horizontal="right" vertical="center"/>
      <protection hidden="1"/>
    </xf>
    <xf numFmtId="4" fontId="2" fillId="4" borderId="10" xfId="1" applyNumberFormat="1" applyFont="1" applyFill="1" applyBorder="1" applyAlignment="1" applyProtection="1">
      <alignment horizontal="right" vertical="center"/>
      <protection hidden="1"/>
    </xf>
    <xf numFmtId="4" fontId="2" fillId="4" borderId="11" xfId="1" applyNumberFormat="1" applyFont="1" applyFill="1" applyBorder="1" applyAlignment="1" applyProtection="1">
      <alignment horizontal="right" vertical="center"/>
      <protection hidden="1"/>
    </xf>
    <xf numFmtId="4" fontId="2" fillId="4" borderId="12" xfId="1" applyNumberFormat="1" applyFont="1" applyFill="1" applyBorder="1" applyAlignment="1" applyProtection="1">
      <alignment horizontal="right" vertical="center"/>
      <protection hidden="1"/>
    </xf>
    <xf numFmtId="4" fontId="2" fillId="3" borderId="5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6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7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8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0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9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0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2" xfId="1" applyNumberFormat="1" applyFont="1" applyFill="1" applyBorder="1" applyAlignment="1" applyProtection="1">
      <alignment horizontal="right" vertical="center" wrapText="1"/>
      <protection hidden="1"/>
    </xf>
    <xf numFmtId="3" fontId="3" fillId="3" borderId="15" xfId="0" applyNumberFormat="1" applyFont="1" applyFill="1" applyBorder="1" applyAlignment="1" applyProtection="1">
      <alignment horizontal="center" vertical="top"/>
      <protection hidden="1"/>
    </xf>
    <xf numFmtId="0" fontId="3" fillId="3" borderId="4" xfId="0" applyFont="1" applyFill="1" applyBorder="1" applyAlignment="1" applyProtection="1">
      <alignment horizontal="left" vertical="center" wrapText="1"/>
      <protection hidden="1"/>
    </xf>
    <xf numFmtId="189" fontId="3" fillId="3" borderId="4" xfId="0" applyNumberFormat="1" applyFont="1" applyFill="1" applyBorder="1" applyAlignment="1" applyProtection="1">
      <alignment horizontal="center" vertical="top" wrapText="1"/>
      <protection hidden="1"/>
    </xf>
    <xf numFmtId="3" fontId="2" fillId="3" borderId="4" xfId="1" applyNumberFormat="1" applyFont="1" applyFill="1" applyBorder="1" applyAlignment="1" applyProtection="1">
      <alignment horizontal="center" vertical="top"/>
      <protection hidden="1"/>
    </xf>
    <xf numFmtId="3" fontId="2" fillId="3" borderId="1" xfId="1" applyNumberFormat="1" applyFont="1" applyFill="1" applyBorder="1" applyAlignment="1" applyProtection="1">
      <alignment horizontal="center" vertical="top"/>
      <protection hidden="1"/>
    </xf>
    <xf numFmtId="189" fontId="3" fillId="3" borderId="4" xfId="0" applyNumberFormat="1" applyFont="1" applyFill="1" applyBorder="1" applyAlignment="1" applyProtection="1">
      <alignment horizontal="center" vertical="top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2" fillId="3" borderId="2" xfId="0" applyFont="1" applyFill="1" applyBorder="1" applyAlignment="1" applyProtection="1">
      <alignment horizontal="left" vertical="center" wrapText="1"/>
      <protection hidden="1"/>
    </xf>
    <xf numFmtId="0" fontId="2" fillId="3" borderId="3" xfId="0" applyFont="1" applyFill="1" applyBorder="1" applyAlignment="1" applyProtection="1">
      <alignment horizontal="left" vertical="center" wrapText="1"/>
      <protection hidden="1"/>
    </xf>
    <xf numFmtId="189" fontId="2" fillId="3" borderId="1" xfId="0" applyNumberFormat="1" applyFont="1" applyFill="1" applyBorder="1" applyAlignment="1" applyProtection="1">
      <alignment horizontal="center" vertical="top"/>
      <protection hidden="1"/>
    </xf>
    <xf numFmtId="189" fontId="2" fillId="3" borderId="2" xfId="0" applyNumberFormat="1" applyFont="1" applyFill="1" applyBorder="1" applyAlignment="1" applyProtection="1">
      <alignment horizontal="center" vertical="top"/>
      <protection hidden="1"/>
    </xf>
    <xf numFmtId="189" fontId="2" fillId="3" borderId="3" xfId="0" applyNumberFormat="1" applyFont="1" applyFill="1" applyBorder="1" applyAlignment="1" applyProtection="1">
      <alignment horizontal="center" vertical="top"/>
      <protection hidden="1"/>
    </xf>
    <xf numFmtId="3" fontId="2" fillId="3" borderId="2" xfId="1" applyNumberFormat="1" applyFont="1" applyFill="1" applyBorder="1" applyAlignment="1" applyProtection="1">
      <alignment horizontal="center" vertical="top"/>
      <protection hidden="1"/>
    </xf>
    <xf numFmtId="3" fontId="2" fillId="3" borderId="3" xfId="1" applyNumberFormat="1" applyFont="1" applyFill="1" applyBorder="1" applyAlignment="1" applyProtection="1">
      <alignment horizontal="center" vertical="top"/>
      <protection hidden="1"/>
    </xf>
    <xf numFmtId="0" fontId="3" fillId="3" borderId="4" xfId="0" applyFont="1" applyFill="1" applyBorder="1" applyAlignment="1" applyProtection="1">
      <alignment horizontal="left" vertical="center"/>
      <protection hidden="1"/>
    </xf>
    <xf numFmtId="190" fontId="3" fillId="3" borderId="4" xfId="0" applyNumberFormat="1" applyFont="1" applyFill="1" applyBorder="1" applyAlignment="1" applyProtection="1">
      <alignment horizontal="center" vertical="top"/>
      <protection hidden="1"/>
    </xf>
    <xf numFmtId="4" fontId="2" fillId="3" borderId="4" xfId="1" applyNumberFormat="1" applyFont="1" applyFill="1" applyBorder="1" applyAlignment="1" applyProtection="1">
      <alignment horizontal="center" vertical="top"/>
      <protection hidden="1"/>
    </xf>
    <xf numFmtId="4" fontId="2" fillId="3" borderId="1" xfId="1" applyNumberFormat="1" applyFont="1" applyFill="1" applyBorder="1" applyAlignment="1" applyProtection="1">
      <alignment horizontal="center" vertical="top"/>
      <protection hidden="1"/>
    </xf>
    <xf numFmtId="0" fontId="3" fillId="4" borderId="4" xfId="0" applyFont="1" applyFill="1" applyBorder="1" applyAlignment="1" applyProtection="1">
      <alignment horizontal="left" vertical="center"/>
      <protection hidden="1"/>
    </xf>
    <xf numFmtId="189" fontId="3" fillId="4" borderId="4" xfId="0" applyNumberFormat="1" applyFont="1" applyFill="1" applyBorder="1" applyAlignment="1" applyProtection="1">
      <alignment horizontal="center" vertical="top"/>
      <protection hidden="1"/>
    </xf>
    <xf numFmtId="3" fontId="2" fillId="4" borderId="1" xfId="1" applyNumberFormat="1" applyFont="1" applyFill="1" applyBorder="1" applyAlignment="1" applyProtection="1">
      <alignment vertical="center"/>
      <protection hidden="1"/>
    </xf>
    <xf numFmtId="3" fontId="2" fillId="4" borderId="2" xfId="1" applyNumberFormat="1" applyFont="1" applyFill="1" applyBorder="1" applyAlignment="1" applyProtection="1">
      <alignment vertical="center"/>
      <protection hidden="1"/>
    </xf>
    <xf numFmtId="3" fontId="2" fillId="4" borderId="3" xfId="1" applyNumberFormat="1" applyFont="1" applyFill="1" applyBorder="1" applyAlignment="1" applyProtection="1">
      <alignment vertical="center"/>
      <protection hidden="1"/>
    </xf>
    <xf numFmtId="3" fontId="3" fillId="4" borderId="15" xfId="0" applyNumberFormat="1" applyFont="1" applyFill="1" applyBorder="1" applyAlignment="1" applyProtection="1">
      <alignment horizontal="center" vertical="top"/>
      <protection hidden="1"/>
    </xf>
    <xf numFmtId="189" fontId="3" fillId="3" borderId="4" xfId="1" applyNumberFormat="1" applyFont="1" applyFill="1" applyBorder="1" applyAlignment="1" applyProtection="1">
      <alignment horizontal="center" vertical="top"/>
      <protection hidden="1"/>
    </xf>
    <xf numFmtId="3" fontId="2" fillId="3" borderId="15" xfId="0" applyNumberFormat="1" applyFont="1" applyFill="1" applyBorder="1" applyAlignment="1" applyProtection="1">
      <alignment horizontal="center" vertical="top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center" vertical="top"/>
      <protection locked="0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 applyProtection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</xf>
    <xf numFmtId="0" fontId="2" fillId="3" borderId="7" xfId="0" applyFont="1" applyFill="1" applyBorder="1" applyAlignment="1" applyProtection="1">
      <alignment horizontal="center" vertical="top" wrapText="1"/>
    </xf>
    <xf numFmtId="0" fontId="2" fillId="3" borderId="10" xfId="0" applyFont="1" applyFill="1" applyBorder="1" applyAlignment="1" applyProtection="1">
      <alignment horizontal="center" vertical="top" wrapText="1"/>
    </xf>
    <xf numFmtId="0" fontId="2" fillId="3" borderId="11" xfId="0" applyFont="1" applyFill="1" applyBorder="1" applyAlignment="1" applyProtection="1">
      <alignment horizontal="center" vertical="top" wrapText="1"/>
    </xf>
    <xf numFmtId="0" fontId="2" fillId="3" borderId="12" xfId="0" applyFont="1" applyFill="1" applyBorder="1" applyAlignment="1" applyProtection="1">
      <alignment horizontal="center" vertical="top" wrapText="1"/>
    </xf>
    <xf numFmtId="0" fontId="2" fillId="3" borderId="4" xfId="0" applyFont="1" applyFill="1" applyBorder="1" applyAlignment="1" applyProtection="1">
      <alignment horizontal="center" vertical="top" wrapText="1"/>
    </xf>
    <xf numFmtId="0" fontId="2" fillId="3" borderId="4" xfId="0" applyFont="1" applyFill="1" applyBorder="1" applyAlignment="1" applyProtection="1">
      <alignment horizontal="left" vertical="top" wrapText="1"/>
    </xf>
    <xf numFmtId="0" fontId="2" fillId="3" borderId="1" xfId="0" applyFont="1" applyFill="1" applyBorder="1" applyAlignment="1" applyProtection="1">
      <alignment horizontal="left" vertical="top" wrapText="1"/>
    </xf>
    <xf numFmtId="0" fontId="2" fillId="3" borderId="2" xfId="0" applyFont="1" applyFill="1" applyBorder="1" applyAlignment="1" applyProtection="1">
      <alignment horizontal="left" vertical="top" wrapText="1"/>
    </xf>
    <xf numFmtId="0" fontId="2" fillId="3" borderId="3" xfId="0" applyFont="1" applyFill="1" applyBorder="1" applyAlignment="1" applyProtection="1">
      <alignment horizontal="left" vertical="top" wrapText="1"/>
    </xf>
    <xf numFmtId="0" fontId="2" fillId="3" borderId="5" xfId="0" applyFont="1" applyFill="1" applyBorder="1" applyAlignment="1" applyProtection="1">
      <alignment horizontal="left" vertical="top" wrapText="1"/>
    </xf>
    <xf numFmtId="0" fontId="2" fillId="3" borderId="6" xfId="0" applyFont="1" applyFill="1" applyBorder="1" applyAlignment="1" applyProtection="1">
      <alignment horizontal="left" vertical="top" wrapText="1"/>
    </xf>
    <xf numFmtId="0" fontId="2" fillId="3" borderId="7" xfId="0" applyFont="1" applyFill="1" applyBorder="1" applyAlignment="1" applyProtection="1">
      <alignment horizontal="left" vertical="top" wrapText="1"/>
    </xf>
    <xf numFmtId="0" fontId="2" fillId="3" borderId="8" xfId="0" applyFont="1" applyFill="1" applyBorder="1" applyAlignment="1" applyProtection="1">
      <alignment horizontal="left" vertical="top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2" fillId="3" borderId="9" xfId="0" applyFont="1" applyFill="1" applyBorder="1" applyAlignment="1" applyProtection="1">
      <alignment horizontal="left" vertical="top" wrapText="1"/>
    </xf>
    <xf numFmtId="0" fontId="2" fillId="3" borderId="16" xfId="0" applyFont="1" applyFill="1" applyBorder="1" applyAlignment="1" applyProtection="1">
      <alignment horizontal="left" vertical="top" wrapText="1"/>
    </xf>
    <xf numFmtId="0" fontId="2" fillId="3" borderId="17" xfId="0" applyFont="1" applyFill="1" applyBorder="1" applyAlignment="1" applyProtection="1">
      <alignment horizontal="left" vertical="top" wrapText="1"/>
    </xf>
    <xf numFmtId="0" fontId="2" fillId="3" borderId="18" xfId="0" applyFont="1" applyFill="1" applyBorder="1" applyAlignment="1" applyProtection="1">
      <alignment horizontal="left" vertical="top" wrapText="1"/>
    </xf>
    <xf numFmtId="0" fontId="3" fillId="3" borderId="4" xfId="0" applyFont="1" applyFill="1" applyBorder="1" applyAlignment="1" applyProtection="1">
      <alignment horizontal="left" vertical="top" wrapText="1"/>
    </xf>
    <xf numFmtId="0" fontId="3" fillId="4" borderId="4" xfId="0" applyFont="1" applyFill="1" applyBorder="1" applyAlignment="1" applyProtection="1">
      <alignment horizontal="left" vertical="top" wrapText="1"/>
    </xf>
    <xf numFmtId="3" fontId="3" fillId="4" borderId="1" xfId="1" applyNumberFormat="1" applyFont="1" applyFill="1" applyBorder="1" applyAlignment="1" applyProtection="1">
      <alignment horizontal="center" vertical="center"/>
      <protection hidden="1"/>
    </xf>
    <xf numFmtId="3" fontId="3" fillId="4" borderId="2" xfId="1" applyNumberFormat="1" applyFont="1" applyFill="1" applyBorder="1" applyAlignment="1" applyProtection="1">
      <alignment horizontal="center" vertical="center"/>
      <protection hidden="1"/>
    </xf>
    <xf numFmtId="3" fontId="3" fillId="4" borderId="3" xfId="1" applyNumberFormat="1" applyFont="1" applyFill="1" applyBorder="1" applyAlignment="1" applyProtection="1">
      <alignment horizontal="center" vertical="center"/>
      <protection hidden="1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top"/>
      <protection locked="0"/>
    </xf>
    <xf numFmtId="188" fontId="2" fillId="3" borderId="14" xfId="0" applyNumberFormat="1" applyFont="1" applyFill="1" applyBorder="1" applyAlignment="1" applyProtection="1">
      <alignment horizontal="center" vertical="top"/>
      <protection locked="0"/>
    </xf>
    <xf numFmtId="191" fontId="2" fillId="3" borderId="14" xfId="0" applyNumberFormat="1" applyFont="1" applyFill="1" applyBorder="1" applyAlignment="1" applyProtection="1">
      <alignment horizontal="center" vertical="top"/>
      <protection locked="0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N13" sqref="N13:P17"/>
    </sheetView>
  </sheetViews>
  <sheetFormatPr defaultColWidth="8.875" defaultRowHeight="20.25" x14ac:dyDescent="0.3"/>
  <cols>
    <col min="1" max="1" width="92.375" style="3" bestFit="1" customWidth="1"/>
    <col min="2" max="2" width="6.625" style="2" customWidth="1"/>
    <col min="3" max="3" width="115.875" style="3" bestFit="1" customWidth="1"/>
    <col min="4" max="4" width="6.625" style="2" customWidth="1"/>
    <col min="5" max="5" width="72.375" style="3" bestFit="1" customWidth="1"/>
    <col min="6" max="6" width="6.625" style="2" customWidth="1"/>
    <col min="7" max="7" width="135.125" style="3" bestFit="1" customWidth="1"/>
    <col min="8" max="16384" width="8.875" style="3"/>
  </cols>
  <sheetData>
    <row r="1" spans="1:7" x14ac:dyDescent="0.3">
      <c r="A1" s="1" t="s">
        <v>67</v>
      </c>
      <c r="C1" s="1" t="s">
        <v>68</v>
      </c>
      <c r="E1" s="1" t="s">
        <v>69</v>
      </c>
      <c r="G1" s="1" t="s">
        <v>58</v>
      </c>
    </row>
    <row r="2" spans="1:7" x14ac:dyDescent="0.3">
      <c r="A2" s="3" t="s">
        <v>70</v>
      </c>
      <c r="C2" s="3" t="s">
        <v>71</v>
      </c>
      <c r="E2" s="3" t="s">
        <v>72</v>
      </c>
      <c r="G2" s="3" t="s">
        <v>73</v>
      </c>
    </row>
    <row r="3" spans="1:7" x14ac:dyDescent="0.3">
      <c r="A3" s="3" t="s">
        <v>74</v>
      </c>
      <c r="C3" s="3" t="s">
        <v>75</v>
      </c>
      <c r="E3" s="3" t="s">
        <v>76</v>
      </c>
      <c r="G3" s="3" t="s">
        <v>77</v>
      </c>
    </row>
    <row r="4" spans="1:7" x14ac:dyDescent="0.3">
      <c r="A4" s="3" t="s">
        <v>78</v>
      </c>
      <c r="C4" s="3" t="s">
        <v>79</v>
      </c>
      <c r="E4" s="3" t="s">
        <v>80</v>
      </c>
      <c r="G4" s="3" t="s">
        <v>81</v>
      </c>
    </row>
    <row r="5" spans="1:7" x14ac:dyDescent="0.3">
      <c r="A5" s="3" t="s">
        <v>82</v>
      </c>
      <c r="C5" s="3" t="s">
        <v>83</v>
      </c>
      <c r="E5" s="3" t="s">
        <v>84</v>
      </c>
      <c r="G5" s="3" t="s">
        <v>85</v>
      </c>
    </row>
    <row r="6" spans="1:7" x14ac:dyDescent="0.3">
      <c r="A6" s="3" t="s">
        <v>86</v>
      </c>
      <c r="C6" s="3" t="s">
        <v>87</v>
      </c>
      <c r="E6" s="3" t="s">
        <v>88</v>
      </c>
      <c r="G6" s="3" t="s">
        <v>89</v>
      </c>
    </row>
    <row r="7" spans="1:7" x14ac:dyDescent="0.3">
      <c r="C7" s="3" t="s">
        <v>90</v>
      </c>
      <c r="E7" s="3" t="s">
        <v>91</v>
      </c>
      <c r="G7" s="3" t="s">
        <v>92</v>
      </c>
    </row>
    <row r="8" spans="1:7" x14ac:dyDescent="0.3">
      <c r="C8" s="3" t="s">
        <v>93</v>
      </c>
      <c r="E8" s="3" t="s">
        <v>94</v>
      </c>
      <c r="G8" s="3" t="s">
        <v>95</v>
      </c>
    </row>
    <row r="9" spans="1:7" x14ac:dyDescent="0.3">
      <c r="C9" s="3" t="s">
        <v>96</v>
      </c>
      <c r="E9" s="3" t="s">
        <v>86</v>
      </c>
      <c r="G9" s="3" t="s">
        <v>97</v>
      </c>
    </row>
    <row r="10" spans="1:7" x14ac:dyDescent="0.3">
      <c r="C10" s="3" t="s">
        <v>86</v>
      </c>
      <c r="G10" s="3" t="s">
        <v>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18"/>
  <sheetViews>
    <sheetView view="pageBreakPreview" topLeftCell="A19" zoomScaleNormal="100" zoomScaleSheetLayoutView="100" workbookViewId="0">
      <selection activeCell="AA51" sqref="AA51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53" t="s">
        <v>40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54" t="s">
        <v>104</v>
      </c>
      <c r="K2" s="154"/>
      <c r="L2" s="154"/>
      <c r="M2" s="154"/>
      <c r="N2" s="154"/>
      <c r="O2" s="154"/>
      <c r="P2" s="154"/>
      <c r="Q2" s="154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53" t="s">
        <v>0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</row>
    <row r="4" spans="1:26" ht="21" customHeight="1" x14ac:dyDescent="0.2">
      <c r="A4" s="153" t="s">
        <v>1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</row>
    <row r="5" spans="1:26" ht="10.1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155"/>
      <c r="N7" s="156"/>
      <c r="O7" s="156"/>
      <c r="P7" s="157"/>
    </row>
    <row r="8" spans="1:26" ht="21" customHeight="1" x14ac:dyDescent="0.2">
      <c r="A8" s="9" t="s">
        <v>43</v>
      </c>
      <c r="G8" s="10"/>
      <c r="H8" s="155"/>
      <c r="I8" s="156"/>
      <c r="J8" s="157"/>
    </row>
    <row r="9" spans="1:26" ht="9" customHeight="1" x14ac:dyDescent="0.2"/>
    <row r="10" spans="1:26" s="8" customFormat="1" ht="30" customHeight="1" x14ac:dyDescent="0.2">
      <c r="A10" s="78" t="s">
        <v>7</v>
      </c>
      <c r="B10" s="78" t="s">
        <v>33</v>
      </c>
      <c r="C10" s="78"/>
      <c r="D10" s="78"/>
      <c r="E10" s="78"/>
      <c r="F10" s="78"/>
      <c r="G10" s="78"/>
      <c r="H10" s="78"/>
      <c r="I10" s="78"/>
      <c r="J10" s="78"/>
      <c r="K10" s="78" t="s">
        <v>34</v>
      </c>
      <c r="L10" s="78"/>
      <c r="M10" s="78"/>
      <c r="N10" s="78"/>
      <c r="O10" s="78"/>
      <c r="P10" s="78"/>
      <c r="Q10" s="78"/>
      <c r="R10" s="78"/>
      <c r="S10" s="78" t="s">
        <v>6</v>
      </c>
      <c r="T10" s="78"/>
      <c r="U10" s="78"/>
      <c r="V10" s="78"/>
      <c r="W10" s="78"/>
      <c r="X10" s="78"/>
      <c r="Y10" s="78"/>
      <c r="Z10" s="78"/>
    </row>
    <row r="11" spans="1:26" s="8" customFormat="1" ht="30" customHeight="1" x14ac:dyDescent="0.2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 t="s">
        <v>3</v>
      </c>
      <c r="L11" s="78"/>
      <c r="M11" s="78"/>
      <c r="N11" s="78" t="s">
        <v>4</v>
      </c>
      <c r="O11" s="78"/>
      <c r="P11" s="78"/>
      <c r="Q11" s="78" t="s">
        <v>5</v>
      </c>
      <c r="R11" s="78"/>
      <c r="S11" s="78" t="s">
        <v>3</v>
      </c>
      <c r="T11" s="78"/>
      <c r="U11" s="78"/>
      <c r="V11" s="78" t="s">
        <v>4</v>
      </c>
      <c r="W11" s="78"/>
      <c r="X11" s="78"/>
      <c r="Y11" s="78" t="s">
        <v>5</v>
      </c>
      <c r="Z11" s="78"/>
    </row>
    <row r="12" spans="1:26" ht="24" customHeight="1" x14ac:dyDescent="0.2">
      <c r="A12" s="107" t="s">
        <v>44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10"/>
    </row>
    <row r="13" spans="1:26" ht="24" customHeight="1" x14ac:dyDescent="0.2">
      <c r="A13" s="20">
        <v>1</v>
      </c>
      <c r="B13" s="146" t="s">
        <v>36</v>
      </c>
      <c r="C13" s="146"/>
      <c r="D13" s="146"/>
      <c r="E13" s="146"/>
      <c r="F13" s="146"/>
      <c r="G13" s="146"/>
      <c r="H13" s="146"/>
      <c r="I13" s="146"/>
      <c r="J13" s="146"/>
      <c r="K13" s="158">
        <v>12</v>
      </c>
      <c r="L13" s="158"/>
      <c r="M13" s="158"/>
      <c r="N13" s="150">
        <f>Q24</f>
        <v>0</v>
      </c>
      <c r="O13" s="150"/>
      <c r="P13" s="150"/>
      <c r="Q13" s="125">
        <f>V24/T24*100</f>
        <v>0</v>
      </c>
      <c r="R13" s="125"/>
      <c r="S13" s="159">
        <v>14223760</v>
      </c>
      <c r="T13" s="160"/>
      <c r="U13" s="161"/>
      <c r="V13" s="168"/>
      <c r="W13" s="169"/>
      <c r="X13" s="170"/>
      <c r="Y13" s="140">
        <f>V13/S13*100</f>
        <v>0</v>
      </c>
      <c r="Z13" s="141"/>
    </row>
    <row r="14" spans="1:26" ht="24" customHeight="1" x14ac:dyDescent="0.2">
      <c r="A14" s="20">
        <v>2</v>
      </c>
      <c r="B14" s="146" t="s">
        <v>37</v>
      </c>
      <c r="C14" s="146"/>
      <c r="D14" s="146"/>
      <c r="E14" s="146"/>
      <c r="F14" s="146"/>
      <c r="G14" s="146"/>
      <c r="H14" s="146"/>
      <c r="I14" s="146"/>
      <c r="J14" s="146"/>
      <c r="K14" s="147">
        <v>7936048.29</v>
      </c>
      <c r="L14" s="147"/>
      <c r="M14" s="147"/>
      <c r="N14" s="148">
        <f>Q25</f>
        <v>0</v>
      </c>
      <c r="O14" s="148"/>
      <c r="P14" s="148"/>
      <c r="Q14" s="125">
        <f>V25/T25*100</f>
        <v>0</v>
      </c>
      <c r="R14" s="125"/>
      <c r="S14" s="162"/>
      <c r="T14" s="163"/>
      <c r="U14" s="164"/>
      <c r="V14" s="171"/>
      <c r="W14" s="172"/>
      <c r="X14" s="173"/>
      <c r="Y14" s="142"/>
      <c r="Z14" s="143"/>
    </row>
    <row r="15" spans="1:26" ht="24" customHeight="1" x14ac:dyDescent="0.2">
      <c r="A15" s="20">
        <v>3</v>
      </c>
      <c r="B15" s="146" t="s">
        <v>38</v>
      </c>
      <c r="C15" s="146"/>
      <c r="D15" s="146"/>
      <c r="E15" s="146"/>
      <c r="F15" s="146"/>
      <c r="G15" s="146"/>
      <c r="H15" s="146"/>
      <c r="I15" s="146"/>
      <c r="J15" s="146"/>
      <c r="K15" s="149">
        <v>12</v>
      </c>
      <c r="L15" s="149"/>
      <c r="M15" s="149"/>
      <c r="N15" s="150">
        <f>Q27</f>
        <v>0</v>
      </c>
      <c r="O15" s="150"/>
      <c r="P15" s="150"/>
      <c r="Q15" s="125">
        <f>V26/T26*100</f>
        <v>0</v>
      </c>
      <c r="R15" s="125"/>
      <c r="S15" s="162"/>
      <c r="T15" s="163"/>
      <c r="U15" s="164"/>
      <c r="V15" s="171"/>
      <c r="W15" s="172"/>
      <c r="X15" s="173"/>
      <c r="Y15" s="142"/>
      <c r="Z15" s="143"/>
    </row>
    <row r="16" spans="1:26" ht="24" customHeight="1" x14ac:dyDescent="0.2">
      <c r="A16" s="20">
        <v>4</v>
      </c>
      <c r="B16" s="146" t="s">
        <v>39</v>
      </c>
      <c r="C16" s="146"/>
      <c r="D16" s="146"/>
      <c r="E16" s="146"/>
      <c r="F16" s="146"/>
      <c r="G16" s="146"/>
      <c r="H16" s="146"/>
      <c r="I16" s="146"/>
      <c r="J16" s="146"/>
      <c r="K16" s="149">
        <v>12</v>
      </c>
      <c r="L16" s="149"/>
      <c r="M16" s="149"/>
      <c r="N16" s="150">
        <f>Q28</f>
        <v>0</v>
      </c>
      <c r="O16" s="150"/>
      <c r="P16" s="150"/>
      <c r="Q16" s="125">
        <f>V28/T28*100</f>
        <v>0</v>
      </c>
      <c r="R16" s="125"/>
      <c r="S16" s="162"/>
      <c r="T16" s="163"/>
      <c r="U16" s="164"/>
      <c r="V16" s="171"/>
      <c r="W16" s="172"/>
      <c r="X16" s="173"/>
      <c r="Y16" s="142"/>
      <c r="Z16" s="143"/>
    </row>
    <row r="17" spans="1:26" s="11" customFormat="1" ht="48" customHeight="1" x14ac:dyDescent="0.2">
      <c r="A17" s="21">
        <v>5</v>
      </c>
      <c r="B17" s="151" t="s">
        <v>45</v>
      </c>
      <c r="C17" s="151"/>
      <c r="D17" s="151"/>
      <c r="E17" s="151"/>
      <c r="F17" s="151"/>
      <c r="G17" s="151"/>
      <c r="H17" s="151"/>
      <c r="I17" s="151"/>
      <c r="J17" s="151"/>
      <c r="K17" s="152">
        <v>12</v>
      </c>
      <c r="L17" s="152"/>
      <c r="M17" s="152"/>
      <c r="N17" s="150">
        <f>Q29</f>
        <v>0</v>
      </c>
      <c r="O17" s="150"/>
      <c r="P17" s="150"/>
      <c r="Q17" s="125">
        <f>V29/T29*100</f>
        <v>0</v>
      </c>
      <c r="R17" s="125"/>
      <c r="S17" s="165"/>
      <c r="T17" s="166"/>
      <c r="U17" s="167"/>
      <c r="V17" s="174"/>
      <c r="W17" s="175"/>
      <c r="X17" s="176"/>
      <c r="Y17" s="144"/>
      <c r="Z17" s="145"/>
    </row>
    <row r="18" spans="1:26" s="8" customFormat="1" ht="24" customHeight="1" x14ac:dyDescent="0.2">
      <c r="A18" s="136" t="s">
        <v>46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8"/>
      <c r="Q18" s="91">
        <f>V30</f>
        <v>0</v>
      </c>
      <c r="R18" s="91"/>
      <c r="S18" s="139">
        <f>SUM(S13)</f>
        <v>14223760</v>
      </c>
      <c r="T18" s="139"/>
      <c r="U18" s="139"/>
      <c r="V18" s="139">
        <f>SUM(V13)</f>
        <v>0</v>
      </c>
      <c r="W18" s="139"/>
      <c r="X18" s="139"/>
      <c r="Y18" s="135">
        <f>SUM(Y13)</f>
        <v>0</v>
      </c>
      <c r="Z18" s="135"/>
    </row>
    <row r="19" spans="1:26" ht="9.9499999999999993" customHeight="1" x14ac:dyDescent="0.2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78" t="s">
        <v>41</v>
      </c>
      <c r="C22" s="78"/>
      <c r="D22" s="78"/>
      <c r="E22" s="78"/>
      <c r="F22" s="78"/>
      <c r="G22" s="78"/>
      <c r="H22" s="78" t="s">
        <v>47</v>
      </c>
      <c r="I22" s="78"/>
      <c r="J22" s="78"/>
      <c r="K22" s="78" t="s">
        <v>42</v>
      </c>
      <c r="L22" s="78"/>
      <c r="M22" s="78"/>
      <c r="N22" s="78" t="s">
        <v>48</v>
      </c>
      <c r="O22" s="78"/>
      <c r="P22" s="78"/>
      <c r="Q22" s="78" t="s">
        <v>49</v>
      </c>
      <c r="R22" s="78"/>
      <c r="S22" s="78"/>
      <c r="T22" s="78" t="s">
        <v>50</v>
      </c>
      <c r="U22" s="78"/>
      <c r="V22" s="82" t="s">
        <v>9</v>
      </c>
      <c r="W22" s="82"/>
      <c r="X22" s="78" t="s">
        <v>10</v>
      </c>
      <c r="Y22" s="78"/>
      <c r="Z22" s="78"/>
    </row>
    <row r="23" spans="1:26" ht="24" customHeight="1" x14ac:dyDescent="0.2">
      <c r="A23" s="107" t="s">
        <v>44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9"/>
      <c r="U23" s="109"/>
      <c r="V23" s="108"/>
      <c r="W23" s="108"/>
      <c r="X23" s="108"/>
      <c r="Y23" s="108"/>
      <c r="Z23" s="110"/>
    </row>
    <row r="24" spans="1:26" ht="24" customHeight="1" x14ac:dyDescent="0.2">
      <c r="A24" s="22">
        <v>1</v>
      </c>
      <c r="B24" s="111" t="s">
        <v>36</v>
      </c>
      <c r="C24" s="111"/>
      <c r="D24" s="111"/>
      <c r="E24" s="111"/>
      <c r="F24" s="111"/>
      <c r="G24" s="111"/>
      <c r="H24" s="112">
        <v>12</v>
      </c>
      <c r="I24" s="112"/>
      <c r="J24" s="112"/>
      <c r="K24" s="104"/>
      <c r="L24" s="104"/>
      <c r="M24" s="104"/>
      <c r="N24" s="104"/>
      <c r="O24" s="104"/>
      <c r="P24" s="104"/>
      <c r="Q24" s="104"/>
      <c r="R24" s="104"/>
      <c r="S24" s="105"/>
      <c r="T24" s="101">
        <v>10</v>
      </c>
      <c r="U24" s="101"/>
      <c r="V24" s="94">
        <f>(T24*((K24*0)+(N24*50)+(Q24*100)))/(H24*100)</f>
        <v>0</v>
      </c>
      <c r="W24" s="95"/>
      <c r="X24" s="113"/>
      <c r="Y24" s="93"/>
      <c r="Z24" s="114"/>
    </row>
    <row r="25" spans="1:26" ht="24" customHeight="1" x14ac:dyDescent="0.2">
      <c r="A25" s="22">
        <v>2</v>
      </c>
      <c r="B25" s="111" t="s">
        <v>37</v>
      </c>
      <c r="C25" s="111"/>
      <c r="D25" s="111"/>
      <c r="E25" s="111"/>
      <c r="F25" s="111"/>
      <c r="G25" s="111"/>
      <c r="H25" s="121">
        <v>7936048.29</v>
      </c>
      <c r="I25" s="121"/>
      <c r="J25" s="121"/>
      <c r="K25" s="122"/>
      <c r="L25" s="122"/>
      <c r="M25" s="122"/>
      <c r="N25" s="122"/>
      <c r="O25" s="122"/>
      <c r="P25" s="122"/>
      <c r="Q25" s="122"/>
      <c r="R25" s="122"/>
      <c r="S25" s="122"/>
      <c r="T25" s="101">
        <v>40</v>
      </c>
      <c r="U25" s="101"/>
      <c r="V25" s="94">
        <f>(T25*((K25*0)+(N25*50)+(Q25*100)))/(H25*100)</f>
        <v>0</v>
      </c>
      <c r="W25" s="95"/>
      <c r="X25" s="115"/>
      <c r="Y25" s="116"/>
      <c r="Z25" s="117"/>
    </row>
    <row r="26" spans="1:26" ht="24" customHeight="1" x14ac:dyDescent="0.2">
      <c r="A26" s="23">
        <v>3</v>
      </c>
      <c r="B26" s="96" t="s">
        <v>38</v>
      </c>
      <c r="C26" s="96"/>
      <c r="D26" s="96"/>
      <c r="E26" s="96"/>
      <c r="F26" s="96"/>
      <c r="G26" s="96"/>
      <c r="H26" s="97">
        <v>12</v>
      </c>
      <c r="I26" s="97"/>
      <c r="J26" s="97"/>
      <c r="K26" s="98">
        <f>K27</f>
        <v>0</v>
      </c>
      <c r="L26" s="99"/>
      <c r="M26" s="100"/>
      <c r="N26" s="98">
        <f t="shared" ref="N26" si="0">N27</f>
        <v>0</v>
      </c>
      <c r="O26" s="99"/>
      <c r="P26" s="100"/>
      <c r="Q26" s="98">
        <f t="shared" ref="Q26" si="1">Q27</f>
        <v>0</v>
      </c>
      <c r="R26" s="99"/>
      <c r="S26" s="100"/>
      <c r="T26" s="123">
        <f>SUM(T27)</f>
        <v>20</v>
      </c>
      <c r="U26" s="123"/>
      <c r="V26" s="124">
        <f>SUM(V27)</f>
        <v>0</v>
      </c>
      <c r="W26" s="125"/>
      <c r="X26" s="115"/>
      <c r="Y26" s="116"/>
      <c r="Z26" s="117"/>
    </row>
    <row r="27" spans="1:26" ht="48" customHeight="1" x14ac:dyDescent="0.2">
      <c r="A27" s="24">
        <v>3.1</v>
      </c>
      <c r="B27" s="126" t="s">
        <v>103</v>
      </c>
      <c r="C27" s="127"/>
      <c r="D27" s="127"/>
      <c r="E27" s="127"/>
      <c r="F27" s="127"/>
      <c r="G27" s="128"/>
      <c r="H27" s="129">
        <v>12</v>
      </c>
      <c r="I27" s="130"/>
      <c r="J27" s="131"/>
      <c r="K27" s="105"/>
      <c r="L27" s="132"/>
      <c r="M27" s="133"/>
      <c r="N27" s="105"/>
      <c r="O27" s="132"/>
      <c r="P27" s="133"/>
      <c r="Q27" s="105"/>
      <c r="R27" s="132"/>
      <c r="S27" s="132"/>
      <c r="T27" s="134">
        <v>20</v>
      </c>
      <c r="U27" s="134"/>
      <c r="V27" s="94">
        <f>(T27*((K27*0)+(N27*50)+(Q27*100)))/(H27*100)</f>
        <v>0</v>
      </c>
      <c r="W27" s="95"/>
      <c r="X27" s="115"/>
      <c r="Y27" s="116"/>
      <c r="Z27" s="117"/>
    </row>
    <row r="28" spans="1:26" ht="48" customHeight="1" x14ac:dyDescent="0.2">
      <c r="A28" s="22">
        <v>4</v>
      </c>
      <c r="B28" s="102" t="s">
        <v>39</v>
      </c>
      <c r="C28" s="102"/>
      <c r="D28" s="102"/>
      <c r="E28" s="102"/>
      <c r="F28" s="102"/>
      <c r="G28" s="102"/>
      <c r="H28" s="106">
        <v>12</v>
      </c>
      <c r="I28" s="106"/>
      <c r="J28" s="106"/>
      <c r="K28" s="104"/>
      <c r="L28" s="104"/>
      <c r="M28" s="104"/>
      <c r="N28" s="104"/>
      <c r="O28" s="104"/>
      <c r="P28" s="104"/>
      <c r="Q28" s="104"/>
      <c r="R28" s="104"/>
      <c r="S28" s="105"/>
      <c r="T28" s="101">
        <v>15</v>
      </c>
      <c r="U28" s="101"/>
      <c r="V28" s="94">
        <f t="shared" ref="V28:V29" si="2">(T28*((K28*0)+(N28*50)+(Q28*100)))/(H28*100)</f>
        <v>0</v>
      </c>
      <c r="W28" s="95"/>
      <c r="X28" s="115"/>
      <c r="Y28" s="116"/>
      <c r="Z28" s="117"/>
    </row>
    <row r="29" spans="1:26" ht="48" customHeight="1" x14ac:dyDescent="0.2">
      <c r="A29" s="22">
        <v>5</v>
      </c>
      <c r="B29" s="102" t="s">
        <v>51</v>
      </c>
      <c r="C29" s="102"/>
      <c r="D29" s="102"/>
      <c r="E29" s="102"/>
      <c r="F29" s="102"/>
      <c r="G29" s="102"/>
      <c r="H29" s="103">
        <v>12</v>
      </c>
      <c r="I29" s="103"/>
      <c r="J29" s="103"/>
      <c r="K29" s="104"/>
      <c r="L29" s="104"/>
      <c r="M29" s="104"/>
      <c r="N29" s="104"/>
      <c r="O29" s="104"/>
      <c r="P29" s="104"/>
      <c r="Q29" s="104"/>
      <c r="R29" s="104"/>
      <c r="S29" s="105"/>
      <c r="T29" s="101">
        <v>15</v>
      </c>
      <c r="U29" s="101"/>
      <c r="V29" s="94">
        <f t="shared" si="2"/>
        <v>0</v>
      </c>
      <c r="W29" s="95"/>
      <c r="X29" s="118"/>
      <c r="Y29" s="119"/>
      <c r="Z29" s="120"/>
    </row>
    <row r="30" spans="1:26" ht="24" customHeight="1" x14ac:dyDescent="0.2">
      <c r="A30" s="88" t="s">
        <v>11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9">
        <f>SUM(T24,T25,T26,T28,T29)</f>
        <v>100</v>
      </c>
      <c r="U30" s="90"/>
      <c r="V30" s="91">
        <f>SUM(V24:W26,V28:W29)</f>
        <v>0</v>
      </c>
      <c r="W30" s="91"/>
      <c r="X30" s="92"/>
      <c r="Y30" s="92"/>
      <c r="Z30" s="92"/>
    </row>
    <row r="31" spans="1:26" ht="9.9499999999999993" customHeight="1" x14ac:dyDescent="0.2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78" t="s">
        <v>52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9" t="s">
        <v>53</v>
      </c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1"/>
      <c r="Y33" s="82" t="s">
        <v>54</v>
      </c>
      <c r="Z33" s="82"/>
    </row>
    <row r="34" spans="1:26" ht="24" customHeight="1" x14ac:dyDescent="0.2">
      <c r="A34" s="83" t="s">
        <v>55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5"/>
    </row>
    <row r="35" spans="1:26" ht="48" customHeight="1" x14ac:dyDescent="0.2">
      <c r="A35" s="19" t="str">
        <f>IF(B35&lt;&gt;"","2.1.1","")</f>
        <v/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57"/>
      <c r="Z35" s="57"/>
    </row>
    <row r="36" spans="1:26" ht="48" customHeight="1" x14ac:dyDescent="0.2">
      <c r="A36" s="19" t="str">
        <f>IF(B36&lt;&gt;"","2.1.2","")</f>
        <v/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57"/>
      <c r="Z36" s="57"/>
    </row>
    <row r="37" spans="1:26" ht="48" customHeight="1" x14ac:dyDescent="0.2">
      <c r="A37" s="19" t="str">
        <f>IF(B37&lt;&gt;"","2.1.3","")</f>
        <v/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57"/>
      <c r="Z37" s="57"/>
    </row>
    <row r="38" spans="1:26" ht="48" customHeight="1" x14ac:dyDescent="0.2">
      <c r="A38" s="19" t="str">
        <f>IF(B38&lt;&gt;"","2.1.4","")</f>
        <v/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6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57"/>
      <c r="Z38" s="57"/>
    </row>
    <row r="39" spans="1:26" ht="48" customHeight="1" x14ac:dyDescent="0.2">
      <c r="A39" s="19" t="str">
        <f>IF(B39&lt;&gt;"","2.1.5","")</f>
        <v/>
      </c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8"/>
      <c r="M39" s="66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8"/>
      <c r="Y39" s="86"/>
      <c r="Z39" s="87"/>
    </row>
    <row r="40" spans="1:26" ht="24" customHeight="1" x14ac:dyDescent="0.2">
      <c r="A40" s="83" t="s">
        <v>56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5"/>
    </row>
    <row r="41" spans="1:26" ht="48" customHeight="1" x14ac:dyDescent="0.2">
      <c r="A41" s="19" t="str">
        <f>IF(B41&lt;&gt;"","2.2.1","")</f>
        <v/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8"/>
      <c r="Y41" s="57"/>
      <c r="Z41" s="57"/>
    </row>
    <row r="42" spans="1:26" ht="48" customHeight="1" x14ac:dyDescent="0.2">
      <c r="A42" s="19" t="str">
        <f>IF(B42&lt;&gt;"","2.2.2","")</f>
        <v/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6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57"/>
      <c r="Z42" s="57"/>
    </row>
    <row r="43" spans="1:26" ht="48" customHeight="1" x14ac:dyDescent="0.2">
      <c r="A43" s="19" t="str">
        <f>IF(B43&lt;&gt;"","2.2.3","")</f>
        <v/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8"/>
      <c r="Y43" s="57"/>
      <c r="Z43" s="57"/>
    </row>
    <row r="44" spans="1:26" ht="48" customHeight="1" x14ac:dyDescent="0.2">
      <c r="A44" s="19" t="str">
        <f>IF(B44&lt;&gt;"","2.2.4","")</f>
        <v/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6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57"/>
      <c r="Z44" s="57"/>
    </row>
    <row r="45" spans="1:26" ht="48" customHeight="1" x14ac:dyDescent="0.2">
      <c r="A45" s="19" t="str">
        <f>IF(B45&lt;&gt;"","2.2.5","")</f>
        <v/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6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8"/>
      <c r="Y45" s="57"/>
      <c r="Z45" s="57"/>
    </row>
    <row r="46" spans="1:26" ht="24" customHeight="1" x14ac:dyDescent="0.2">
      <c r="A46" s="83" t="s">
        <v>57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5"/>
    </row>
    <row r="47" spans="1:26" ht="48" customHeight="1" x14ac:dyDescent="0.2">
      <c r="A47" s="19" t="str">
        <f>IF(B47&lt;&gt;"","2.3.1","")</f>
        <v/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6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8"/>
      <c r="Y47" s="57"/>
      <c r="Z47" s="57"/>
    </row>
    <row r="48" spans="1:26" ht="48" customHeight="1" x14ac:dyDescent="0.2">
      <c r="A48" s="19" t="str">
        <f>IF(B48&lt;&gt;"","2.3.2","")</f>
        <v/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6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8"/>
      <c r="Y48" s="57"/>
      <c r="Z48" s="57"/>
    </row>
    <row r="49" spans="1:26" ht="48" customHeight="1" x14ac:dyDescent="0.2">
      <c r="A49" s="19" t="str">
        <f>IF(B49&lt;&gt;"","2.3.3","")</f>
        <v/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6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8"/>
      <c r="Y49" s="57"/>
      <c r="Z49" s="57"/>
    </row>
    <row r="50" spans="1:26" ht="48" customHeight="1" x14ac:dyDescent="0.2">
      <c r="A50" s="19" t="str">
        <f>IF(B50&lt;&gt;"","2.3.4","")</f>
        <v/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6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8"/>
      <c r="Y50" s="57"/>
      <c r="Z50" s="57"/>
    </row>
    <row r="51" spans="1:26" ht="48" customHeight="1" x14ac:dyDescent="0.2">
      <c r="A51" s="19" t="str">
        <f>IF(B51&lt;&gt;"","2.3.5","")</f>
        <v/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6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8"/>
      <c r="Y51" s="57"/>
      <c r="Z51" s="57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78" t="s">
        <v>58</v>
      </c>
      <c r="C55" s="78"/>
      <c r="D55" s="78"/>
      <c r="E55" s="78"/>
      <c r="F55" s="78"/>
      <c r="G55" s="78"/>
      <c r="H55" s="78" t="s">
        <v>53</v>
      </c>
      <c r="I55" s="78"/>
      <c r="J55" s="78"/>
      <c r="K55" s="78"/>
      <c r="L55" s="78"/>
      <c r="M55" s="78"/>
      <c r="N55" s="78"/>
      <c r="O55" s="78"/>
      <c r="P55" s="78"/>
      <c r="Q55" s="79" t="s">
        <v>59</v>
      </c>
      <c r="R55" s="80"/>
      <c r="S55" s="80"/>
      <c r="T55" s="80"/>
      <c r="U55" s="80"/>
      <c r="V55" s="80"/>
      <c r="W55" s="80"/>
      <c r="X55" s="81"/>
      <c r="Y55" s="82" t="s">
        <v>54</v>
      </c>
      <c r="Z55" s="82"/>
    </row>
    <row r="56" spans="1:26" ht="72" customHeight="1" x14ac:dyDescent="0.2">
      <c r="A56" s="19" t="str">
        <f>IF(B56&lt;&gt;"","3.1","")</f>
        <v/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6"/>
      <c r="R56" s="67"/>
      <c r="S56" s="67"/>
      <c r="T56" s="67"/>
      <c r="U56" s="67"/>
      <c r="V56" s="67"/>
      <c r="W56" s="67"/>
      <c r="X56" s="68"/>
      <c r="Y56" s="57"/>
      <c r="Z56" s="57"/>
    </row>
    <row r="57" spans="1:26" ht="72" customHeight="1" x14ac:dyDescent="0.2">
      <c r="A57" s="19" t="str">
        <f>IF(B57&lt;&gt;"","3.2","")</f>
        <v/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6"/>
      <c r="R57" s="67"/>
      <c r="S57" s="67"/>
      <c r="T57" s="67"/>
      <c r="U57" s="67"/>
      <c r="V57" s="67"/>
      <c r="W57" s="67"/>
      <c r="X57" s="68"/>
      <c r="Y57" s="57"/>
      <c r="Z57" s="57"/>
    </row>
    <row r="58" spans="1:26" ht="72" customHeight="1" x14ac:dyDescent="0.2">
      <c r="A58" s="19" t="str">
        <f>IF(B58&lt;&gt;"","3.3","")</f>
        <v/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6"/>
      <c r="R58" s="67"/>
      <c r="S58" s="67"/>
      <c r="T58" s="67"/>
      <c r="U58" s="67"/>
      <c r="V58" s="67"/>
      <c r="W58" s="67"/>
      <c r="X58" s="68"/>
      <c r="Y58" s="57"/>
      <c r="Z58" s="57"/>
    </row>
    <row r="59" spans="1:26" ht="72" customHeight="1" x14ac:dyDescent="0.2">
      <c r="A59" s="19" t="str">
        <f>IF(B59&lt;&gt;"","3.4","")</f>
        <v/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6"/>
      <c r="R59" s="67"/>
      <c r="S59" s="67"/>
      <c r="T59" s="67"/>
      <c r="U59" s="67"/>
      <c r="V59" s="67"/>
      <c r="W59" s="67"/>
      <c r="X59" s="68"/>
      <c r="Y59" s="57"/>
      <c r="Z59" s="57"/>
    </row>
    <row r="60" spans="1:26" ht="72" customHeight="1" x14ac:dyDescent="0.2">
      <c r="A60" s="19" t="str">
        <f>IF(B60&lt;&gt;"","3.5","")</f>
        <v/>
      </c>
      <c r="B60" s="66"/>
      <c r="C60" s="67"/>
      <c r="D60" s="67"/>
      <c r="E60" s="67"/>
      <c r="F60" s="67"/>
      <c r="G60" s="68"/>
      <c r="H60" s="66"/>
      <c r="I60" s="67"/>
      <c r="J60" s="67"/>
      <c r="K60" s="67"/>
      <c r="L60" s="67"/>
      <c r="M60" s="67"/>
      <c r="N60" s="67"/>
      <c r="O60" s="67"/>
      <c r="P60" s="68"/>
      <c r="Q60" s="66"/>
      <c r="R60" s="67"/>
      <c r="S60" s="67"/>
      <c r="T60" s="67"/>
      <c r="U60" s="67"/>
      <c r="V60" s="67"/>
      <c r="W60" s="67"/>
      <c r="X60" s="68"/>
      <c r="Y60" s="86"/>
      <c r="Z60" s="87"/>
    </row>
    <row r="61" spans="1:26" ht="72" customHeight="1" x14ac:dyDescent="0.2">
      <c r="A61" s="19" t="str">
        <f>IF(B61&lt;&gt;"","3.6","")</f>
        <v/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6"/>
      <c r="R61" s="67"/>
      <c r="S61" s="67"/>
      <c r="T61" s="67"/>
      <c r="U61" s="67"/>
      <c r="V61" s="67"/>
      <c r="W61" s="67"/>
      <c r="X61" s="68"/>
      <c r="Y61" s="57"/>
      <c r="Z61" s="57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69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1"/>
    </row>
    <row r="66" spans="1:25" ht="48" customHeight="1" x14ac:dyDescent="0.2">
      <c r="B66" s="72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4"/>
    </row>
    <row r="67" spans="1:25" ht="48" customHeight="1" x14ac:dyDescent="0.2">
      <c r="B67" s="72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4"/>
    </row>
    <row r="68" spans="1:25" ht="48" customHeight="1" x14ac:dyDescent="0.2">
      <c r="B68" s="72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4"/>
    </row>
    <row r="69" spans="1:25" ht="48" customHeight="1" x14ac:dyDescent="0.2">
      <c r="B69" s="75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7"/>
    </row>
    <row r="70" spans="1:25" ht="13.5" customHeight="1" x14ac:dyDescent="0.2">
      <c r="A70" s="5"/>
    </row>
    <row r="71" spans="1:25" ht="21" customHeight="1" x14ac:dyDescent="0.2">
      <c r="A71" s="5" t="s">
        <v>101</v>
      </c>
    </row>
    <row r="73" spans="1:25" ht="21" customHeight="1" x14ac:dyDescent="0.2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5" ht="10.15" customHeight="1" x14ac:dyDescent="0.2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5" ht="10.15" customHeight="1" x14ac:dyDescent="0.2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5" ht="21" customHeight="1" x14ac:dyDescent="0.2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5" ht="35.25" customHeight="1" x14ac:dyDescent="0.2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5" ht="21" customHeight="1" x14ac:dyDescent="0.2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5" ht="21" customHeight="1" x14ac:dyDescent="0.2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5" ht="21" customHeight="1" x14ac:dyDescent="0.2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21" customHeight="1" x14ac:dyDescent="0.2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">
      <c r="B83" s="64"/>
      <c r="C83" s="64"/>
      <c r="D83" s="64"/>
      <c r="E83" s="64"/>
      <c r="F83" s="64"/>
      <c r="G83" s="64"/>
      <c r="H83" s="64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">
      <c r="B84" s="64"/>
      <c r="C84" s="64"/>
      <c r="D84" s="64"/>
      <c r="E84" s="64"/>
      <c r="F84" s="64"/>
      <c r="G84" s="64"/>
      <c r="H84" s="64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6" spans="2:25" ht="21" customHeight="1" x14ac:dyDescent="0.2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ht="21" customHeight="1" x14ac:dyDescent="0.2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9" spans="2:25" ht="21" customHeight="1" x14ac:dyDescent="0.2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ht="21" customHeight="1" x14ac:dyDescent="0.2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3" spans="5:24" ht="21" customHeight="1" x14ac:dyDescent="0.2">
      <c r="E113" s="17" t="s">
        <v>60</v>
      </c>
      <c r="F113" s="32"/>
      <c r="G113" s="32"/>
      <c r="H113" s="32"/>
      <c r="I113" s="32"/>
      <c r="J113" s="32"/>
      <c r="Q113" s="17" t="s">
        <v>61</v>
      </c>
      <c r="R113" s="32"/>
      <c r="S113" s="32"/>
      <c r="T113" s="32"/>
      <c r="U113" s="32"/>
      <c r="V113" s="32"/>
      <c r="W113" s="32"/>
    </row>
    <row r="114" spans="5:24" ht="21" customHeight="1" x14ac:dyDescent="0.2">
      <c r="E114" s="17" t="s">
        <v>62</v>
      </c>
      <c r="F114" s="33"/>
      <c r="G114" s="33"/>
      <c r="H114" s="33"/>
      <c r="I114" s="33"/>
      <c r="J114" s="33"/>
      <c r="K114" s="5" t="s">
        <v>63</v>
      </c>
      <c r="Q114" s="17" t="s">
        <v>62</v>
      </c>
      <c r="R114" s="32"/>
      <c r="S114" s="32"/>
      <c r="T114" s="32"/>
      <c r="U114" s="32"/>
      <c r="V114" s="32"/>
      <c r="W114" s="32"/>
      <c r="X114" s="5" t="s">
        <v>63</v>
      </c>
    </row>
    <row r="115" spans="5:24" ht="21" customHeight="1" x14ac:dyDescent="0.2">
      <c r="E115" s="17" t="s">
        <v>64</v>
      </c>
      <c r="F115" s="33"/>
      <c r="G115" s="33"/>
      <c r="H115" s="33"/>
      <c r="I115" s="33"/>
      <c r="J115" s="33"/>
      <c r="Q115" s="34"/>
      <c r="R115" s="34"/>
      <c r="S115" s="34"/>
      <c r="T115" s="34"/>
      <c r="U115" s="34"/>
      <c r="V115" s="34"/>
      <c r="W115" s="34"/>
      <c r="X115" s="34"/>
    </row>
    <row r="116" spans="5:24" ht="24" customHeight="1" x14ac:dyDescent="0.2">
      <c r="E116" s="17" t="s">
        <v>65</v>
      </c>
      <c r="F116" s="29"/>
      <c r="G116" s="29"/>
      <c r="H116" s="29"/>
      <c r="I116" s="29"/>
      <c r="J116" s="29"/>
      <c r="Q116" s="17" t="s">
        <v>65</v>
      </c>
      <c r="R116" s="30"/>
      <c r="S116" s="30"/>
      <c r="T116" s="30"/>
      <c r="U116" s="30"/>
      <c r="V116" s="30"/>
      <c r="W116" s="30"/>
    </row>
    <row r="117" spans="5:24" ht="24" customHeight="1" x14ac:dyDescent="0.2">
      <c r="E117" s="17" t="s">
        <v>66</v>
      </c>
      <c r="F117" s="31"/>
      <c r="G117" s="31"/>
      <c r="H117" s="31"/>
      <c r="I117" s="31"/>
      <c r="J117" s="31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12:Z12"/>
    <mergeCell ref="B13:J13"/>
    <mergeCell ref="K13:M13"/>
    <mergeCell ref="N13:P13"/>
    <mergeCell ref="Q13:R13"/>
    <mergeCell ref="S13:U17"/>
    <mergeCell ref="V13:X17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Q17:R17"/>
    <mergeCell ref="A18:P18"/>
    <mergeCell ref="Q18:R18"/>
    <mergeCell ref="S18:U18"/>
    <mergeCell ref="V18:X18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16:J16"/>
    <mergeCell ref="K16:M16"/>
    <mergeCell ref="N16:P16"/>
    <mergeCell ref="Q16:R16"/>
    <mergeCell ref="B17:J17"/>
    <mergeCell ref="K17:M17"/>
    <mergeCell ref="N17:P17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23:Z23"/>
    <mergeCell ref="B24:G24"/>
    <mergeCell ref="H24:J24"/>
    <mergeCell ref="K24:M24"/>
    <mergeCell ref="N24:P24"/>
    <mergeCell ref="Q24:S24"/>
    <mergeCell ref="T24:U24"/>
    <mergeCell ref="V24:W24"/>
    <mergeCell ref="X24:Z29"/>
    <mergeCell ref="B25:G25"/>
    <mergeCell ref="H25:J25"/>
    <mergeCell ref="K25:M25"/>
    <mergeCell ref="N25:P25"/>
    <mergeCell ref="Q25:S25"/>
    <mergeCell ref="T25:U25"/>
    <mergeCell ref="V25:W25"/>
    <mergeCell ref="T26:U26"/>
    <mergeCell ref="V26:W26"/>
    <mergeCell ref="B27:G27"/>
    <mergeCell ref="H27:J27"/>
    <mergeCell ref="K27:M27"/>
    <mergeCell ref="N27:P27"/>
    <mergeCell ref="Q27:S27"/>
    <mergeCell ref="T27:U27"/>
    <mergeCell ref="V27:W27"/>
    <mergeCell ref="B26:G26"/>
    <mergeCell ref="H26:J26"/>
    <mergeCell ref="K26:M26"/>
    <mergeCell ref="N26:P26"/>
    <mergeCell ref="Q26:S26"/>
    <mergeCell ref="T28:U28"/>
    <mergeCell ref="V28:W28"/>
    <mergeCell ref="B29:G29"/>
    <mergeCell ref="H29:J29"/>
    <mergeCell ref="K29:M29"/>
    <mergeCell ref="N29:P29"/>
    <mergeCell ref="Q29:S29"/>
    <mergeCell ref="T29:U29"/>
    <mergeCell ref="V29:W29"/>
    <mergeCell ref="B28:G28"/>
    <mergeCell ref="H28:J28"/>
    <mergeCell ref="K28:M28"/>
    <mergeCell ref="N28:P28"/>
    <mergeCell ref="Q28:S28"/>
    <mergeCell ref="M33:X33"/>
    <mergeCell ref="Y33:Z33"/>
    <mergeCell ref="A34:Z34"/>
    <mergeCell ref="B35:L35"/>
    <mergeCell ref="M35:X35"/>
    <mergeCell ref="Y35:Z35"/>
    <mergeCell ref="A30:S30"/>
    <mergeCell ref="T30:U30"/>
    <mergeCell ref="V30:W30"/>
    <mergeCell ref="X30:Z30"/>
    <mergeCell ref="A31:Z31"/>
    <mergeCell ref="B33:L33"/>
    <mergeCell ref="B38:L38"/>
    <mergeCell ref="M38:X38"/>
    <mergeCell ref="Y38:Z38"/>
    <mergeCell ref="B39:L39"/>
    <mergeCell ref="Y39:Z39"/>
    <mergeCell ref="M36:X36"/>
    <mergeCell ref="Y36:Z36"/>
    <mergeCell ref="B37:L37"/>
    <mergeCell ref="M37:X37"/>
    <mergeCell ref="Y37:Z37"/>
    <mergeCell ref="B36:L36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</mergeCells>
  <dataValidations count="4">
    <dataValidation type="decimal" operator="greaterThanOrEqual" allowBlank="1" showInputMessage="1" showErrorMessage="1" error="กรุณากรอกข้อมูลเป็นตัวเลข" sqref="K25:S25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K24:S24 Q26:Q29 L28:M29 K26:K29 R28:S29 O28:P29 N26:N29" xr:uid="{F2412638-B7E9-4686-A900-D556023B8A38}">
      <formula1>0</formula1>
    </dataValidation>
    <dataValidation type="decimal" allowBlank="1" showInputMessage="1" showErrorMessage="1" error="กรุณากรอกข้อมูลเป็นตัวเลข" sqref="V13" xr:uid="{42B1F2DA-14E3-4DF5-AC9A-FCA4E1E97D2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rowBreaks count="4" manualBreakCount="4">
    <brk id="31" max="16383" man="1"/>
    <brk id="52" max="25" man="1"/>
    <brk id="70" max="25" man="1"/>
    <brk id="97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B56:B61 C56:G59 C61:G61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</sheetPr>
  <dimension ref="A1:Z118"/>
  <sheetViews>
    <sheetView view="pageBreakPreview" topLeftCell="A19" zoomScaleNormal="85" zoomScaleSheetLayoutView="100" workbookViewId="0">
      <selection activeCell="AA51" sqref="AA51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53" t="s">
        <v>40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54" t="s">
        <v>104</v>
      </c>
      <c r="K2" s="154"/>
      <c r="L2" s="154"/>
      <c r="M2" s="154"/>
      <c r="N2" s="154"/>
      <c r="O2" s="154"/>
      <c r="P2" s="154"/>
      <c r="Q2" s="154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53" t="s">
        <v>12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</row>
    <row r="4" spans="1:26" ht="21" customHeight="1" x14ac:dyDescent="0.2">
      <c r="A4" s="153" t="s">
        <v>1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</row>
    <row r="5" spans="1:26" ht="10.1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155"/>
      <c r="N7" s="156"/>
      <c r="O7" s="156"/>
      <c r="P7" s="157"/>
    </row>
    <row r="8" spans="1:26" ht="21" customHeight="1" x14ac:dyDescent="0.2">
      <c r="A8" s="9" t="s">
        <v>43</v>
      </c>
      <c r="G8" s="10"/>
      <c r="H8" s="155"/>
      <c r="I8" s="156"/>
      <c r="J8" s="157"/>
    </row>
    <row r="9" spans="1:26" ht="10.15" customHeight="1" x14ac:dyDescent="0.2"/>
    <row r="10" spans="1:26" s="8" customFormat="1" ht="30" customHeight="1" x14ac:dyDescent="0.2">
      <c r="A10" s="78" t="s">
        <v>7</v>
      </c>
      <c r="B10" s="78" t="s">
        <v>33</v>
      </c>
      <c r="C10" s="78"/>
      <c r="D10" s="78"/>
      <c r="E10" s="78"/>
      <c r="F10" s="78"/>
      <c r="G10" s="78"/>
      <c r="H10" s="78"/>
      <c r="I10" s="78"/>
      <c r="J10" s="78"/>
      <c r="K10" s="78" t="s">
        <v>34</v>
      </c>
      <c r="L10" s="78"/>
      <c r="M10" s="78"/>
      <c r="N10" s="78"/>
      <c r="O10" s="78"/>
      <c r="P10" s="78"/>
      <c r="Q10" s="78"/>
      <c r="R10" s="78"/>
      <c r="S10" s="78" t="s">
        <v>6</v>
      </c>
      <c r="T10" s="78"/>
      <c r="U10" s="78"/>
      <c r="V10" s="78"/>
      <c r="W10" s="78"/>
      <c r="X10" s="78"/>
      <c r="Y10" s="78"/>
      <c r="Z10" s="78"/>
    </row>
    <row r="11" spans="1:26" s="8" customFormat="1" ht="30" customHeight="1" x14ac:dyDescent="0.2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 t="s">
        <v>3</v>
      </c>
      <c r="L11" s="78"/>
      <c r="M11" s="78"/>
      <c r="N11" s="78" t="s">
        <v>4</v>
      </c>
      <c r="O11" s="78"/>
      <c r="P11" s="78"/>
      <c r="Q11" s="78" t="s">
        <v>5</v>
      </c>
      <c r="R11" s="78"/>
      <c r="S11" s="78" t="s">
        <v>3</v>
      </c>
      <c r="T11" s="78"/>
      <c r="U11" s="78"/>
      <c r="V11" s="78" t="s">
        <v>4</v>
      </c>
      <c r="W11" s="78"/>
      <c r="X11" s="78"/>
      <c r="Y11" s="78" t="s">
        <v>5</v>
      </c>
      <c r="Z11" s="78"/>
    </row>
    <row r="12" spans="1:26" ht="24" customHeight="1" x14ac:dyDescent="0.2">
      <c r="A12" s="107" t="s">
        <v>44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10"/>
    </row>
    <row r="13" spans="1:26" ht="24" customHeight="1" x14ac:dyDescent="0.2">
      <c r="A13" s="20">
        <v>1</v>
      </c>
      <c r="B13" s="146" t="s">
        <v>36</v>
      </c>
      <c r="C13" s="146"/>
      <c r="D13" s="146"/>
      <c r="E13" s="146"/>
      <c r="F13" s="146"/>
      <c r="G13" s="146"/>
      <c r="H13" s="146"/>
      <c r="I13" s="146"/>
      <c r="J13" s="146"/>
      <c r="K13" s="158">
        <v>12</v>
      </c>
      <c r="L13" s="158"/>
      <c r="M13" s="158"/>
      <c r="N13" s="150">
        <f>Q24</f>
        <v>0</v>
      </c>
      <c r="O13" s="150"/>
      <c r="P13" s="150"/>
      <c r="Q13" s="125">
        <f>V24/T24*100</f>
        <v>0</v>
      </c>
      <c r="R13" s="125"/>
      <c r="S13" s="159">
        <v>10310560</v>
      </c>
      <c r="T13" s="160"/>
      <c r="U13" s="161"/>
      <c r="V13" s="168"/>
      <c r="W13" s="169"/>
      <c r="X13" s="170"/>
      <c r="Y13" s="140">
        <f>V13/S13*100</f>
        <v>0</v>
      </c>
      <c r="Z13" s="141"/>
    </row>
    <row r="14" spans="1:26" ht="24" customHeight="1" x14ac:dyDescent="0.2">
      <c r="A14" s="20">
        <v>2</v>
      </c>
      <c r="B14" s="146" t="s">
        <v>37</v>
      </c>
      <c r="C14" s="146"/>
      <c r="D14" s="146"/>
      <c r="E14" s="146"/>
      <c r="F14" s="146"/>
      <c r="G14" s="146"/>
      <c r="H14" s="146"/>
      <c r="I14" s="146"/>
      <c r="J14" s="146"/>
      <c r="K14" s="147">
        <v>3718933.14</v>
      </c>
      <c r="L14" s="147"/>
      <c r="M14" s="147"/>
      <c r="N14" s="125">
        <f>Q25</f>
        <v>0</v>
      </c>
      <c r="O14" s="125"/>
      <c r="P14" s="125"/>
      <c r="Q14" s="125">
        <f>V25/T25*100</f>
        <v>0</v>
      </c>
      <c r="R14" s="125"/>
      <c r="S14" s="162"/>
      <c r="T14" s="163"/>
      <c r="U14" s="164"/>
      <c r="V14" s="171"/>
      <c r="W14" s="172"/>
      <c r="X14" s="173"/>
      <c r="Y14" s="142"/>
      <c r="Z14" s="143"/>
    </row>
    <row r="15" spans="1:26" ht="24" customHeight="1" x14ac:dyDescent="0.2">
      <c r="A15" s="20">
        <v>3</v>
      </c>
      <c r="B15" s="146" t="s">
        <v>38</v>
      </c>
      <c r="C15" s="146"/>
      <c r="D15" s="146"/>
      <c r="E15" s="146"/>
      <c r="F15" s="146"/>
      <c r="G15" s="146"/>
      <c r="H15" s="146"/>
      <c r="I15" s="146"/>
      <c r="J15" s="146"/>
      <c r="K15" s="149">
        <v>12</v>
      </c>
      <c r="L15" s="149"/>
      <c r="M15" s="149"/>
      <c r="N15" s="150">
        <f>Q27</f>
        <v>0</v>
      </c>
      <c r="O15" s="150"/>
      <c r="P15" s="150"/>
      <c r="Q15" s="125">
        <f>V26/T26*100</f>
        <v>0</v>
      </c>
      <c r="R15" s="125"/>
      <c r="S15" s="162"/>
      <c r="T15" s="163"/>
      <c r="U15" s="164"/>
      <c r="V15" s="171"/>
      <c r="W15" s="172"/>
      <c r="X15" s="173"/>
      <c r="Y15" s="142"/>
      <c r="Z15" s="143"/>
    </row>
    <row r="16" spans="1:26" ht="24" customHeight="1" x14ac:dyDescent="0.2">
      <c r="A16" s="20">
        <v>4</v>
      </c>
      <c r="B16" s="146" t="s">
        <v>39</v>
      </c>
      <c r="C16" s="146"/>
      <c r="D16" s="146"/>
      <c r="E16" s="146"/>
      <c r="F16" s="146"/>
      <c r="G16" s="146"/>
      <c r="H16" s="146"/>
      <c r="I16" s="146"/>
      <c r="J16" s="146"/>
      <c r="K16" s="149">
        <v>12</v>
      </c>
      <c r="L16" s="149"/>
      <c r="M16" s="149"/>
      <c r="N16" s="150">
        <f>Q28</f>
        <v>0</v>
      </c>
      <c r="O16" s="150"/>
      <c r="P16" s="150"/>
      <c r="Q16" s="125">
        <f>V28/T28*100</f>
        <v>0</v>
      </c>
      <c r="R16" s="125"/>
      <c r="S16" s="162"/>
      <c r="T16" s="163"/>
      <c r="U16" s="164"/>
      <c r="V16" s="171"/>
      <c r="W16" s="172"/>
      <c r="X16" s="173"/>
      <c r="Y16" s="142"/>
      <c r="Z16" s="143"/>
    </row>
    <row r="17" spans="1:26" s="11" customFormat="1" ht="48" customHeight="1" x14ac:dyDescent="0.2">
      <c r="A17" s="21">
        <v>5</v>
      </c>
      <c r="B17" s="151" t="s">
        <v>45</v>
      </c>
      <c r="C17" s="151"/>
      <c r="D17" s="151"/>
      <c r="E17" s="151"/>
      <c r="F17" s="151"/>
      <c r="G17" s="151"/>
      <c r="H17" s="151"/>
      <c r="I17" s="151"/>
      <c r="J17" s="151"/>
      <c r="K17" s="152">
        <v>12</v>
      </c>
      <c r="L17" s="152"/>
      <c r="M17" s="152"/>
      <c r="N17" s="150">
        <f>Q29</f>
        <v>0</v>
      </c>
      <c r="O17" s="150"/>
      <c r="P17" s="150"/>
      <c r="Q17" s="125">
        <f>V29/T29*100</f>
        <v>0</v>
      </c>
      <c r="R17" s="125"/>
      <c r="S17" s="165"/>
      <c r="T17" s="166"/>
      <c r="U17" s="167"/>
      <c r="V17" s="174"/>
      <c r="W17" s="175"/>
      <c r="X17" s="176"/>
      <c r="Y17" s="144"/>
      <c r="Z17" s="145"/>
    </row>
    <row r="18" spans="1:26" s="8" customFormat="1" ht="24" customHeight="1" x14ac:dyDescent="0.2">
      <c r="A18" s="136" t="s">
        <v>46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8"/>
      <c r="Q18" s="91">
        <f>V30</f>
        <v>0</v>
      </c>
      <c r="R18" s="91"/>
      <c r="S18" s="139">
        <f>SUM(S13)</f>
        <v>10310560</v>
      </c>
      <c r="T18" s="139"/>
      <c r="U18" s="139"/>
      <c r="V18" s="139">
        <f>SUM(V13)</f>
        <v>0</v>
      </c>
      <c r="W18" s="139"/>
      <c r="X18" s="139"/>
      <c r="Y18" s="135">
        <f>SUM(Y13)</f>
        <v>0</v>
      </c>
      <c r="Z18" s="135"/>
    </row>
    <row r="19" spans="1:26" ht="9.9499999999999993" customHeight="1" x14ac:dyDescent="0.2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78" t="s">
        <v>41</v>
      </c>
      <c r="C22" s="78"/>
      <c r="D22" s="78"/>
      <c r="E22" s="78"/>
      <c r="F22" s="78"/>
      <c r="G22" s="78"/>
      <c r="H22" s="78" t="s">
        <v>47</v>
      </c>
      <c r="I22" s="78"/>
      <c r="J22" s="78"/>
      <c r="K22" s="78" t="s">
        <v>42</v>
      </c>
      <c r="L22" s="78"/>
      <c r="M22" s="78"/>
      <c r="N22" s="78" t="s">
        <v>48</v>
      </c>
      <c r="O22" s="78"/>
      <c r="P22" s="78"/>
      <c r="Q22" s="78" t="s">
        <v>49</v>
      </c>
      <c r="R22" s="78"/>
      <c r="S22" s="78"/>
      <c r="T22" s="78" t="s">
        <v>50</v>
      </c>
      <c r="U22" s="78"/>
      <c r="V22" s="82" t="s">
        <v>9</v>
      </c>
      <c r="W22" s="82"/>
      <c r="X22" s="78" t="s">
        <v>10</v>
      </c>
      <c r="Y22" s="78"/>
      <c r="Z22" s="78"/>
    </row>
    <row r="23" spans="1:26" ht="24" customHeight="1" x14ac:dyDescent="0.2">
      <c r="A23" s="107" t="s">
        <v>44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9"/>
      <c r="U23" s="109"/>
      <c r="V23" s="108"/>
      <c r="W23" s="108"/>
      <c r="X23" s="108"/>
      <c r="Y23" s="108"/>
      <c r="Z23" s="110"/>
    </row>
    <row r="24" spans="1:26" ht="24" customHeight="1" x14ac:dyDescent="0.2">
      <c r="A24" s="25">
        <v>1</v>
      </c>
      <c r="B24" s="191" t="s">
        <v>36</v>
      </c>
      <c r="C24" s="191"/>
      <c r="D24" s="191"/>
      <c r="E24" s="191"/>
      <c r="F24" s="191"/>
      <c r="G24" s="191"/>
      <c r="H24" s="201">
        <v>12</v>
      </c>
      <c r="I24" s="201"/>
      <c r="J24" s="201"/>
      <c r="K24" s="180"/>
      <c r="L24" s="180"/>
      <c r="M24" s="180"/>
      <c r="N24" s="180"/>
      <c r="O24" s="180"/>
      <c r="P24" s="180"/>
      <c r="Q24" s="180"/>
      <c r="R24" s="180"/>
      <c r="S24" s="181"/>
      <c r="T24" s="177">
        <v>10</v>
      </c>
      <c r="U24" s="177"/>
      <c r="V24" s="94">
        <f>(T24*((K24*0)+(N24*50)+(Q24*100)))/(H24*100)</f>
        <v>0</v>
      </c>
      <c r="W24" s="95"/>
      <c r="X24" s="113"/>
      <c r="Y24" s="93"/>
      <c r="Z24" s="114"/>
    </row>
    <row r="25" spans="1:26" ht="24" customHeight="1" x14ac:dyDescent="0.2">
      <c r="A25" s="25">
        <v>2</v>
      </c>
      <c r="B25" s="191" t="s">
        <v>37</v>
      </c>
      <c r="C25" s="191"/>
      <c r="D25" s="191"/>
      <c r="E25" s="191"/>
      <c r="F25" s="191"/>
      <c r="G25" s="191"/>
      <c r="H25" s="192">
        <v>3718933.14</v>
      </c>
      <c r="I25" s="192"/>
      <c r="J25" s="192"/>
      <c r="K25" s="193"/>
      <c r="L25" s="193"/>
      <c r="M25" s="193"/>
      <c r="N25" s="193"/>
      <c r="O25" s="193"/>
      <c r="P25" s="193"/>
      <c r="Q25" s="193"/>
      <c r="R25" s="193"/>
      <c r="S25" s="194"/>
      <c r="T25" s="177">
        <v>40</v>
      </c>
      <c r="U25" s="177"/>
      <c r="V25" s="94">
        <f>(T25*((K25*0)+(N25*50)+(Q25*100)))/(H25*100)</f>
        <v>0</v>
      </c>
      <c r="W25" s="95"/>
      <c r="X25" s="115"/>
      <c r="Y25" s="116"/>
      <c r="Z25" s="117"/>
    </row>
    <row r="26" spans="1:26" ht="24" customHeight="1" x14ac:dyDescent="0.2">
      <c r="A26" s="26">
        <v>3</v>
      </c>
      <c r="B26" s="195" t="s">
        <v>38</v>
      </c>
      <c r="C26" s="195"/>
      <c r="D26" s="195"/>
      <c r="E26" s="195"/>
      <c r="F26" s="195"/>
      <c r="G26" s="195"/>
      <c r="H26" s="196">
        <v>12</v>
      </c>
      <c r="I26" s="196"/>
      <c r="J26" s="196"/>
      <c r="K26" s="197">
        <f>K27</f>
        <v>0</v>
      </c>
      <c r="L26" s="198"/>
      <c r="M26" s="199"/>
      <c r="N26" s="197">
        <f t="shared" ref="N26" si="0">N27</f>
        <v>0</v>
      </c>
      <c r="O26" s="198"/>
      <c r="P26" s="199"/>
      <c r="Q26" s="197">
        <f t="shared" ref="Q26" si="1">Q27</f>
        <v>0</v>
      </c>
      <c r="R26" s="198"/>
      <c r="S26" s="199"/>
      <c r="T26" s="200">
        <f>SUM(T27)</f>
        <v>20</v>
      </c>
      <c r="U26" s="200"/>
      <c r="V26" s="124">
        <f>SUM(V27)</f>
        <v>0</v>
      </c>
      <c r="W26" s="125"/>
      <c r="X26" s="115"/>
      <c r="Y26" s="116"/>
      <c r="Z26" s="117"/>
    </row>
    <row r="27" spans="1:26" ht="48" customHeight="1" x14ac:dyDescent="0.2">
      <c r="A27" s="20">
        <v>3.1</v>
      </c>
      <c r="B27" s="183" t="s">
        <v>103</v>
      </c>
      <c r="C27" s="184"/>
      <c r="D27" s="184"/>
      <c r="E27" s="184"/>
      <c r="F27" s="184"/>
      <c r="G27" s="185"/>
      <c r="H27" s="186">
        <v>12</v>
      </c>
      <c r="I27" s="187"/>
      <c r="J27" s="188"/>
      <c r="K27" s="181"/>
      <c r="L27" s="189"/>
      <c r="M27" s="190"/>
      <c r="N27" s="181"/>
      <c r="O27" s="189"/>
      <c r="P27" s="190"/>
      <c r="Q27" s="181"/>
      <c r="R27" s="189"/>
      <c r="S27" s="189"/>
      <c r="T27" s="202">
        <v>20</v>
      </c>
      <c r="U27" s="202"/>
      <c r="V27" s="94">
        <f>(T27*((K27*0)+(N27*50)+(Q27*100)))/(H27*100)</f>
        <v>0</v>
      </c>
      <c r="W27" s="95"/>
      <c r="X27" s="115"/>
      <c r="Y27" s="116"/>
      <c r="Z27" s="117"/>
    </row>
    <row r="28" spans="1:26" ht="48" customHeight="1" x14ac:dyDescent="0.2">
      <c r="A28" s="25">
        <v>4</v>
      </c>
      <c r="B28" s="178" t="s">
        <v>39</v>
      </c>
      <c r="C28" s="178"/>
      <c r="D28" s="178"/>
      <c r="E28" s="178"/>
      <c r="F28" s="178"/>
      <c r="G28" s="178"/>
      <c r="H28" s="182">
        <v>12</v>
      </c>
      <c r="I28" s="182"/>
      <c r="J28" s="182"/>
      <c r="K28" s="180"/>
      <c r="L28" s="180"/>
      <c r="M28" s="180"/>
      <c r="N28" s="180"/>
      <c r="O28" s="180"/>
      <c r="P28" s="180"/>
      <c r="Q28" s="180"/>
      <c r="R28" s="180"/>
      <c r="S28" s="181"/>
      <c r="T28" s="177">
        <v>15</v>
      </c>
      <c r="U28" s="177"/>
      <c r="V28" s="94">
        <f t="shared" ref="V28:V29" si="2">(T28*((K28*0)+(N28*50)+(Q28*100)))/(H28*100)</f>
        <v>0</v>
      </c>
      <c r="W28" s="95"/>
      <c r="X28" s="115"/>
      <c r="Y28" s="116"/>
      <c r="Z28" s="117"/>
    </row>
    <row r="29" spans="1:26" ht="48" customHeight="1" x14ac:dyDescent="0.2">
      <c r="A29" s="25">
        <v>5</v>
      </c>
      <c r="B29" s="178" t="s">
        <v>51</v>
      </c>
      <c r="C29" s="178"/>
      <c r="D29" s="178"/>
      <c r="E29" s="178"/>
      <c r="F29" s="178"/>
      <c r="G29" s="178"/>
      <c r="H29" s="179">
        <v>12</v>
      </c>
      <c r="I29" s="179"/>
      <c r="J29" s="179"/>
      <c r="K29" s="180"/>
      <c r="L29" s="180"/>
      <c r="M29" s="180"/>
      <c r="N29" s="180"/>
      <c r="O29" s="180"/>
      <c r="P29" s="180"/>
      <c r="Q29" s="180"/>
      <c r="R29" s="180"/>
      <c r="S29" s="181"/>
      <c r="T29" s="177">
        <v>15</v>
      </c>
      <c r="U29" s="177"/>
      <c r="V29" s="94">
        <f t="shared" si="2"/>
        <v>0</v>
      </c>
      <c r="W29" s="95"/>
      <c r="X29" s="118"/>
      <c r="Y29" s="119"/>
      <c r="Z29" s="120"/>
    </row>
    <row r="30" spans="1:26" ht="24" customHeight="1" x14ac:dyDescent="0.2">
      <c r="A30" s="88" t="s">
        <v>11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9">
        <f>SUM(T24,T25,T26,T28,T29)</f>
        <v>100</v>
      </c>
      <c r="U30" s="90"/>
      <c r="V30" s="91">
        <f>SUM(V24:W26,V28:W29)</f>
        <v>0</v>
      </c>
      <c r="W30" s="91"/>
      <c r="X30" s="92"/>
      <c r="Y30" s="92"/>
      <c r="Z30" s="92"/>
    </row>
    <row r="31" spans="1:26" ht="9.9499999999999993" customHeight="1" x14ac:dyDescent="0.2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78" t="s">
        <v>52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9" t="s">
        <v>53</v>
      </c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1"/>
      <c r="Y33" s="82" t="s">
        <v>54</v>
      </c>
      <c r="Z33" s="82"/>
    </row>
    <row r="34" spans="1:26" ht="24" customHeight="1" x14ac:dyDescent="0.2">
      <c r="A34" s="83" t="s">
        <v>55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5"/>
    </row>
    <row r="35" spans="1:26" ht="48" customHeight="1" x14ac:dyDescent="0.2">
      <c r="A35" s="19" t="str">
        <f>IF(B35&lt;&gt;"","2.1.1","")</f>
        <v/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57"/>
      <c r="Z35" s="57"/>
    </row>
    <row r="36" spans="1:26" ht="48" customHeight="1" x14ac:dyDescent="0.2">
      <c r="A36" s="19" t="str">
        <f>IF(B36&lt;&gt;"","2.1.2","")</f>
        <v/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57"/>
      <c r="Z36" s="57"/>
    </row>
    <row r="37" spans="1:26" ht="48" customHeight="1" x14ac:dyDescent="0.2">
      <c r="A37" s="19" t="str">
        <f>IF(B37&lt;&gt;"","2.1.3","")</f>
        <v/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57"/>
      <c r="Z37" s="57"/>
    </row>
    <row r="38" spans="1:26" ht="48" customHeight="1" x14ac:dyDescent="0.2">
      <c r="A38" s="19" t="str">
        <f>IF(B38&lt;&gt;"","2.1.4","")</f>
        <v/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6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57"/>
      <c r="Z38" s="57"/>
    </row>
    <row r="39" spans="1:26" ht="48" customHeight="1" x14ac:dyDescent="0.2">
      <c r="A39" s="19" t="str">
        <f>IF(B39&lt;&gt;"","2.1.5","")</f>
        <v/>
      </c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8"/>
      <c r="M39" s="66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8"/>
      <c r="Y39" s="86"/>
      <c r="Z39" s="87"/>
    </row>
    <row r="40" spans="1:26" ht="24" customHeight="1" x14ac:dyDescent="0.2">
      <c r="A40" s="83" t="s">
        <v>56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5"/>
    </row>
    <row r="41" spans="1:26" ht="48" customHeight="1" x14ac:dyDescent="0.2">
      <c r="A41" s="19" t="str">
        <f>IF(B41&lt;&gt;"","2.2.1","")</f>
        <v/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8"/>
      <c r="Y41" s="57"/>
      <c r="Z41" s="57"/>
    </row>
    <row r="42" spans="1:26" ht="48" customHeight="1" x14ac:dyDescent="0.2">
      <c r="A42" s="19" t="str">
        <f>IF(B42&lt;&gt;"","2.2.2","")</f>
        <v/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6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57"/>
      <c r="Z42" s="57"/>
    </row>
    <row r="43" spans="1:26" ht="48" customHeight="1" x14ac:dyDescent="0.2">
      <c r="A43" s="19" t="str">
        <f>IF(B43&lt;&gt;"","2.2.3","")</f>
        <v/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8"/>
      <c r="Y43" s="57"/>
      <c r="Z43" s="57"/>
    </row>
    <row r="44" spans="1:26" ht="48" customHeight="1" x14ac:dyDescent="0.2">
      <c r="A44" s="19" t="str">
        <f>IF(B44&lt;&gt;"","2.2.4","")</f>
        <v/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6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57"/>
      <c r="Z44" s="57"/>
    </row>
    <row r="45" spans="1:26" ht="48" customHeight="1" x14ac:dyDescent="0.2">
      <c r="A45" s="19" t="str">
        <f>IF(B45&lt;&gt;"","2.2.5","")</f>
        <v/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6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8"/>
      <c r="Y45" s="57"/>
      <c r="Z45" s="57"/>
    </row>
    <row r="46" spans="1:26" ht="24" customHeight="1" x14ac:dyDescent="0.2">
      <c r="A46" s="83" t="s">
        <v>57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5"/>
    </row>
    <row r="47" spans="1:26" ht="48" customHeight="1" x14ac:dyDescent="0.2">
      <c r="A47" s="19" t="str">
        <f>IF(B47&lt;&gt;"","2.3.1","")</f>
        <v/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6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8"/>
      <c r="Y47" s="57"/>
      <c r="Z47" s="57"/>
    </row>
    <row r="48" spans="1:26" ht="48" customHeight="1" x14ac:dyDescent="0.2">
      <c r="A48" s="19" t="str">
        <f>IF(B48&lt;&gt;"","2.3.2","")</f>
        <v/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6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8"/>
      <c r="Y48" s="57"/>
      <c r="Z48" s="57"/>
    </row>
    <row r="49" spans="1:26" ht="48" customHeight="1" x14ac:dyDescent="0.2">
      <c r="A49" s="19" t="str">
        <f>IF(B49&lt;&gt;"","2.3.3","")</f>
        <v/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6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8"/>
      <c r="Y49" s="57"/>
      <c r="Z49" s="57"/>
    </row>
    <row r="50" spans="1:26" ht="48" customHeight="1" x14ac:dyDescent="0.2">
      <c r="A50" s="19" t="str">
        <f>IF(B50&lt;&gt;"","2.3.4","")</f>
        <v/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6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8"/>
      <c r="Y50" s="57"/>
      <c r="Z50" s="57"/>
    </row>
    <row r="51" spans="1:26" ht="48" customHeight="1" x14ac:dyDescent="0.2">
      <c r="A51" s="19" t="str">
        <f>IF(B51&lt;&gt;"","2.3.5","")</f>
        <v/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6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8"/>
      <c r="Y51" s="57"/>
      <c r="Z51" s="57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78" t="s">
        <v>58</v>
      </c>
      <c r="C55" s="78"/>
      <c r="D55" s="78"/>
      <c r="E55" s="78"/>
      <c r="F55" s="78"/>
      <c r="G55" s="78"/>
      <c r="H55" s="78" t="s">
        <v>53</v>
      </c>
      <c r="I55" s="78"/>
      <c r="J55" s="78"/>
      <c r="K55" s="78"/>
      <c r="L55" s="78"/>
      <c r="M55" s="78"/>
      <c r="N55" s="78"/>
      <c r="O55" s="78"/>
      <c r="P55" s="78"/>
      <c r="Q55" s="79" t="s">
        <v>59</v>
      </c>
      <c r="R55" s="80"/>
      <c r="S55" s="80"/>
      <c r="T55" s="80"/>
      <c r="U55" s="80"/>
      <c r="V55" s="80"/>
      <c r="W55" s="80"/>
      <c r="X55" s="81"/>
      <c r="Y55" s="82" t="s">
        <v>54</v>
      </c>
      <c r="Z55" s="82"/>
    </row>
    <row r="56" spans="1:26" ht="72" customHeight="1" x14ac:dyDescent="0.2">
      <c r="A56" s="19" t="str">
        <f>IF(B56&lt;&gt;"","3.1","")</f>
        <v/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6"/>
      <c r="R56" s="67"/>
      <c r="S56" s="67"/>
      <c r="T56" s="67"/>
      <c r="U56" s="67"/>
      <c r="V56" s="67"/>
      <c r="W56" s="67"/>
      <c r="X56" s="68"/>
      <c r="Y56" s="57"/>
      <c r="Z56" s="57"/>
    </row>
    <row r="57" spans="1:26" ht="72" customHeight="1" x14ac:dyDescent="0.2">
      <c r="A57" s="19" t="str">
        <f>IF(B57&lt;&gt;"","3.2","")</f>
        <v/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6"/>
      <c r="R57" s="67"/>
      <c r="S57" s="67"/>
      <c r="T57" s="67"/>
      <c r="U57" s="67"/>
      <c r="V57" s="67"/>
      <c r="W57" s="67"/>
      <c r="X57" s="68"/>
      <c r="Y57" s="57"/>
      <c r="Z57" s="57"/>
    </row>
    <row r="58" spans="1:26" ht="72" customHeight="1" x14ac:dyDescent="0.2">
      <c r="A58" s="19" t="str">
        <f>IF(B58&lt;&gt;"","3.3","")</f>
        <v/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6"/>
      <c r="R58" s="67"/>
      <c r="S58" s="67"/>
      <c r="T58" s="67"/>
      <c r="U58" s="67"/>
      <c r="V58" s="67"/>
      <c r="W58" s="67"/>
      <c r="X58" s="68"/>
      <c r="Y58" s="57"/>
      <c r="Z58" s="57"/>
    </row>
    <row r="59" spans="1:26" ht="72" customHeight="1" x14ac:dyDescent="0.2">
      <c r="A59" s="19" t="str">
        <f>IF(B59&lt;&gt;"","3.4","")</f>
        <v/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6"/>
      <c r="R59" s="67"/>
      <c r="S59" s="67"/>
      <c r="T59" s="67"/>
      <c r="U59" s="67"/>
      <c r="V59" s="67"/>
      <c r="W59" s="67"/>
      <c r="X59" s="68"/>
      <c r="Y59" s="57"/>
      <c r="Z59" s="57"/>
    </row>
    <row r="60" spans="1:26" ht="72" customHeight="1" x14ac:dyDescent="0.2">
      <c r="A60" s="19" t="str">
        <f>IF(B60&lt;&gt;"","3.5","")</f>
        <v/>
      </c>
      <c r="B60" s="66"/>
      <c r="C60" s="67"/>
      <c r="D60" s="67"/>
      <c r="E60" s="67"/>
      <c r="F60" s="67"/>
      <c r="G60" s="68"/>
      <c r="H60" s="66"/>
      <c r="I60" s="67"/>
      <c r="J60" s="67"/>
      <c r="K60" s="67"/>
      <c r="L60" s="67"/>
      <c r="M60" s="67"/>
      <c r="N60" s="67"/>
      <c r="O60" s="67"/>
      <c r="P60" s="68"/>
      <c r="Q60" s="66"/>
      <c r="R60" s="67"/>
      <c r="S60" s="67"/>
      <c r="T60" s="67"/>
      <c r="U60" s="67"/>
      <c r="V60" s="67"/>
      <c r="W60" s="67"/>
      <c r="X60" s="68"/>
      <c r="Y60" s="86"/>
      <c r="Z60" s="87"/>
    </row>
    <row r="61" spans="1:26" ht="72" customHeight="1" x14ac:dyDescent="0.2">
      <c r="A61" s="19" t="str">
        <f>IF(B61&lt;&gt;"","3.6","")</f>
        <v/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6"/>
      <c r="R61" s="67"/>
      <c r="S61" s="67"/>
      <c r="T61" s="67"/>
      <c r="U61" s="67"/>
      <c r="V61" s="67"/>
      <c r="W61" s="67"/>
      <c r="X61" s="68"/>
      <c r="Y61" s="57"/>
      <c r="Z61" s="57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69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1"/>
    </row>
    <row r="66" spans="1:25" ht="48" customHeight="1" x14ac:dyDescent="0.2">
      <c r="B66" s="72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4"/>
    </row>
    <row r="67" spans="1:25" ht="48" customHeight="1" x14ac:dyDescent="0.2">
      <c r="B67" s="72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4"/>
    </row>
    <row r="68" spans="1:25" ht="48" customHeight="1" x14ac:dyDescent="0.2">
      <c r="B68" s="72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4"/>
    </row>
    <row r="69" spans="1:25" ht="48" customHeight="1" x14ac:dyDescent="0.2">
      <c r="B69" s="75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7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3" spans="1:25" ht="21" customHeight="1" x14ac:dyDescent="0.2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5" ht="10.15" customHeight="1" x14ac:dyDescent="0.2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5" ht="10.15" customHeight="1" x14ac:dyDescent="0.2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5" ht="21" customHeight="1" x14ac:dyDescent="0.2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5" ht="35.25" customHeight="1" x14ac:dyDescent="0.2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5" ht="21" customHeight="1" x14ac:dyDescent="0.2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5" ht="21" customHeight="1" x14ac:dyDescent="0.2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5" ht="21" customHeight="1" x14ac:dyDescent="0.2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21" customHeight="1" x14ac:dyDescent="0.2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">
      <c r="B83" s="64"/>
      <c r="C83" s="64"/>
      <c r="D83" s="64"/>
      <c r="E83" s="64"/>
      <c r="F83" s="64"/>
      <c r="G83" s="64"/>
      <c r="H83" s="64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">
      <c r="B84" s="64"/>
      <c r="C84" s="64"/>
      <c r="D84" s="64"/>
      <c r="E84" s="64"/>
      <c r="F84" s="64"/>
      <c r="G84" s="64"/>
      <c r="H84" s="64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6" spans="2:25" ht="21" customHeight="1" x14ac:dyDescent="0.2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ht="21" customHeight="1" x14ac:dyDescent="0.2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9" spans="2:25" ht="21" customHeight="1" x14ac:dyDescent="0.2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ht="21" customHeight="1" x14ac:dyDescent="0.2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3" spans="5:24" ht="21" customHeight="1" x14ac:dyDescent="0.2">
      <c r="E113" s="17" t="s">
        <v>60</v>
      </c>
      <c r="F113" s="32"/>
      <c r="G113" s="32"/>
      <c r="H113" s="32"/>
      <c r="I113" s="32"/>
      <c r="J113" s="32"/>
      <c r="Q113" s="17" t="s">
        <v>61</v>
      </c>
      <c r="R113" s="32"/>
      <c r="S113" s="32"/>
      <c r="T113" s="32"/>
      <c r="U113" s="32"/>
      <c r="V113" s="32"/>
      <c r="W113" s="32"/>
    </row>
    <row r="114" spans="5:24" ht="21" customHeight="1" x14ac:dyDescent="0.2">
      <c r="E114" s="17" t="s">
        <v>62</v>
      </c>
      <c r="F114" s="33"/>
      <c r="G114" s="33"/>
      <c r="H114" s="33"/>
      <c r="I114" s="33"/>
      <c r="J114" s="33"/>
      <c r="K114" s="5" t="s">
        <v>63</v>
      </c>
      <c r="Q114" s="17" t="s">
        <v>62</v>
      </c>
      <c r="R114" s="32"/>
      <c r="S114" s="32"/>
      <c r="T114" s="32"/>
      <c r="U114" s="32"/>
      <c r="V114" s="32"/>
      <c r="W114" s="32"/>
      <c r="X114" s="5" t="s">
        <v>63</v>
      </c>
    </row>
    <row r="115" spans="5:24" ht="21" customHeight="1" x14ac:dyDescent="0.2">
      <c r="E115" s="17" t="s">
        <v>64</v>
      </c>
      <c r="F115" s="33"/>
      <c r="G115" s="33"/>
      <c r="H115" s="33"/>
      <c r="I115" s="33"/>
      <c r="J115" s="33"/>
      <c r="Q115" s="34"/>
      <c r="R115" s="34"/>
      <c r="S115" s="34"/>
      <c r="T115" s="34"/>
      <c r="U115" s="34"/>
      <c r="V115" s="34"/>
      <c r="W115" s="34"/>
      <c r="X115" s="34"/>
    </row>
    <row r="116" spans="5:24" ht="24" customHeight="1" x14ac:dyDescent="0.2">
      <c r="E116" s="17" t="s">
        <v>65</v>
      </c>
      <c r="F116" s="29"/>
      <c r="G116" s="29"/>
      <c r="H116" s="29"/>
      <c r="I116" s="29"/>
      <c r="J116" s="29"/>
      <c r="Q116" s="17" t="s">
        <v>65</v>
      </c>
      <c r="R116" s="30"/>
      <c r="S116" s="30"/>
      <c r="T116" s="30"/>
      <c r="U116" s="30"/>
      <c r="V116" s="30"/>
      <c r="W116" s="30"/>
    </row>
    <row r="117" spans="5:24" ht="24" customHeight="1" x14ac:dyDescent="0.2">
      <c r="E117" s="17" t="s">
        <v>66</v>
      </c>
      <c r="F117" s="31"/>
      <c r="G117" s="31"/>
      <c r="H117" s="31"/>
      <c r="I117" s="31"/>
      <c r="J117" s="31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A1:Z1"/>
    <mergeCell ref="J2:Q2"/>
    <mergeCell ref="A3:Z3"/>
    <mergeCell ref="A4:Z4"/>
    <mergeCell ref="M7:P7"/>
    <mergeCell ref="A10:A11"/>
    <mergeCell ref="A23:Z23"/>
    <mergeCell ref="B24:G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V24:W24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4:J24"/>
    <mergeCell ref="K24:M24"/>
    <mergeCell ref="N24:P24"/>
    <mergeCell ref="Q24:S24"/>
    <mergeCell ref="T24:U24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X30:Z30"/>
    <mergeCell ref="A31:Z31"/>
    <mergeCell ref="B33:L33"/>
    <mergeCell ref="M33:X33"/>
    <mergeCell ref="Y33:Z33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37:L37"/>
    <mergeCell ref="M37:X37"/>
    <mergeCell ref="Y37:Z37"/>
    <mergeCell ref="B38:L38"/>
    <mergeCell ref="M38:X38"/>
    <mergeCell ref="Y38:Z38"/>
    <mergeCell ref="A34:Z34"/>
    <mergeCell ref="B35:L35"/>
    <mergeCell ref="M35:X35"/>
    <mergeCell ref="Y35:Z35"/>
    <mergeCell ref="B36:L36"/>
    <mergeCell ref="M36:X36"/>
    <mergeCell ref="Y36:Z36"/>
    <mergeCell ref="B42:L42"/>
    <mergeCell ref="M42:X42"/>
    <mergeCell ref="Y42:Z42"/>
    <mergeCell ref="B43:L43"/>
    <mergeCell ref="M43:X43"/>
    <mergeCell ref="Y43:Z43"/>
    <mergeCell ref="B39:L39"/>
    <mergeCell ref="Y39:Z39"/>
    <mergeCell ref="A40:Z40"/>
    <mergeCell ref="B41:L41"/>
    <mergeCell ref="M41:X41"/>
    <mergeCell ref="Y41:Z41"/>
    <mergeCell ref="M39:X39"/>
    <mergeCell ref="A46:Z46"/>
    <mergeCell ref="B47:L47"/>
    <mergeCell ref="M47:X47"/>
    <mergeCell ref="Y47:Z47"/>
    <mergeCell ref="B48:L48"/>
    <mergeCell ref="M48:X48"/>
    <mergeCell ref="Y48:Z48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5:G55"/>
    <mergeCell ref="H55:P55"/>
    <mergeCell ref="Q55:X55"/>
    <mergeCell ref="Y55:Z55"/>
    <mergeCell ref="B49:L49"/>
    <mergeCell ref="M49:X49"/>
    <mergeCell ref="Y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6:G56"/>
    <mergeCell ref="H56:P56"/>
    <mergeCell ref="Q56:X56"/>
    <mergeCell ref="Y56:Z56"/>
    <mergeCell ref="B57:G57"/>
    <mergeCell ref="H57:P57"/>
    <mergeCell ref="Q57:X57"/>
    <mergeCell ref="Y57:Z57"/>
    <mergeCell ref="B60:G60"/>
    <mergeCell ref="H60:P60"/>
    <mergeCell ref="Q60:X60"/>
    <mergeCell ref="Y60:Z60"/>
    <mergeCell ref="B65:Y69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7CC82D82-C607-43E2-B3CA-2C474EEA7982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8D7AA229-C843-4397-9FEE-2AE8834E1E63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31592391-F748-4C93-9010-F5BC1FF9949D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EC42304B-A1BE-47A3-BEE9-3E79D0443B5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CD9F00F-3F0A-47D2-A87F-60DDD28FC986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0CB69051-3795-447F-AF0F-77DB2ADF9603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2C056588-B08E-4BFC-8B8B-C57DA45BB1A9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963C5AE7-8372-4757-94BA-597161565335}">
          <x14:formula1>
            <xm:f>LIST!$E$2:$E$9</xm:f>
          </x14:formula1>
          <xm:sqref>B47:L51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Z118"/>
  <sheetViews>
    <sheetView view="pageBreakPreview" topLeftCell="A67" zoomScaleNormal="85" zoomScaleSheetLayoutView="100" workbookViewId="0">
      <selection activeCell="AA51" sqref="AA51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53" t="s">
        <v>40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54" t="s">
        <v>104</v>
      </c>
      <c r="K2" s="154"/>
      <c r="L2" s="154"/>
      <c r="M2" s="154"/>
      <c r="N2" s="154"/>
      <c r="O2" s="154"/>
      <c r="P2" s="154"/>
      <c r="Q2" s="154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53" t="s">
        <v>13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</row>
    <row r="4" spans="1:26" ht="21" customHeight="1" x14ac:dyDescent="0.2">
      <c r="A4" s="153" t="s">
        <v>1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</row>
    <row r="5" spans="1:26" ht="10.1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155"/>
      <c r="N7" s="156"/>
      <c r="O7" s="156"/>
      <c r="P7" s="157"/>
    </row>
    <row r="8" spans="1:26" ht="21" customHeight="1" x14ac:dyDescent="0.2">
      <c r="A8" s="9" t="s">
        <v>43</v>
      </c>
      <c r="G8" s="10"/>
      <c r="H8" s="155"/>
      <c r="I8" s="156"/>
      <c r="J8" s="157"/>
    </row>
    <row r="9" spans="1:26" ht="9" customHeight="1" x14ac:dyDescent="0.2"/>
    <row r="10" spans="1:26" s="8" customFormat="1" ht="30" customHeight="1" x14ac:dyDescent="0.2">
      <c r="A10" s="78" t="s">
        <v>7</v>
      </c>
      <c r="B10" s="78" t="s">
        <v>33</v>
      </c>
      <c r="C10" s="78"/>
      <c r="D10" s="78"/>
      <c r="E10" s="78"/>
      <c r="F10" s="78"/>
      <c r="G10" s="78"/>
      <c r="H10" s="78"/>
      <c r="I10" s="78"/>
      <c r="J10" s="78"/>
      <c r="K10" s="78" t="s">
        <v>34</v>
      </c>
      <c r="L10" s="78"/>
      <c r="M10" s="78"/>
      <c r="N10" s="78"/>
      <c r="O10" s="78"/>
      <c r="P10" s="78"/>
      <c r="Q10" s="78"/>
      <c r="R10" s="78"/>
      <c r="S10" s="78" t="s">
        <v>6</v>
      </c>
      <c r="T10" s="78"/>
      <c r="U10" s="78"/>
      <c r="V10" s="78"/>
      <c r="W10" s="78"/>
      <c r="X10" s="78"/>
      <c r="Y10" s="78"/>
      <c r="Z10" s="78"/>
    </row>
    <row r="11" spans="1:26" s="8" customFormat="1" ht="30" customHeight="1" x14ac:dyDescent="0.2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 t="s">
        <v>3</v>
      </c>
      <c r="L11" s="78"/>
      <c r="M11" s="78"/>
      <c r="N11" s="78" t="s">
        <v>4</v>
      </c>
      <c r="O11" s="78"/>
      <c r="P11" s="78"/>
      <c r="Q11" s="78" t="s">
        <v>5</v>
      </c>
      <c r="R11" s="78"/>
      <c r="S11" s="78" t="s">
        <v>3</v>
      </c>
      <c r="T11" s="78"/>
      <c r="U11" s="78"/>
      <c r="V11" s="78" t="s">
        <v>4</v>
      </c>
      <c r="W11" s="78"/>
      <c r="X11" s="78"/>
      <c r="Y11" s="78" t="s">
        <v>5</v>
      </c>
      <c r="Z11" s="78"/>
    </row>
    <row r="12" spans="1:26" ht="24" customHeight="1" x14ac:dyDescent="0.2">
      <c r="A12" s="107" t="s">
        <v>44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10"/>
    </row>
    <row r="13" spans="1:26" ht="24" customHeight="1" x14ac:dyDescent="0.2">
      <c r="A13" s="20">
        <v>1</v>
      </c>
      <c r="B13" s="146" t="s">
        <v>36</v>
      </c>
      <c r="C13" s="146"/>
      <c r="D13" s="146"/>
      <c r="E13" s="146"/>
      <c r="F13" s="146"/>
      <c r="G13" s="146"/>
      <c r="H13" s="146"/>
      <c r="I13" s="146"/>
      <c r="J13" s="146"/>
      <c r="K13" s="158">
        <v>12</v>
      </c>
      <c r="L13" s="158"/>
      <c r="M13" s="158"/>
      <c r="N13" s="150">
        <f>Q24</f>
        <v>0</v>
      </c>
      <c r="O13" s="150"/>
      <c r="P13" s="150"/>
      <c r="Q13" s="125">
        <f>V24/T24*100</f>
        <v>0</v>
      </c>
      <c r="R13" s="125"/>
      <c r="S13" s="159">
        <v>16882000</v>
      </c>
      <c r="T13" s="160"/>
      <c r="U13" s="161"/>
      <c r="V13" s="168"/>
      <c r="W13" s="169"/>
      <c r="X13" s="170"/>
      <c r="Y13" s="140">
        <f>V13/S13*100</f>
        <v>0</v>
      </c>
      <c r="Z13" s="141"/>
    </row>
    <row r="14" spans="1:26" ht="24" customHeight="1" x14ac:dyDescent="0.2">
      <c r="A14" s="20">
        <v>2</v>
      </c>
      <c r="B14" s="146" t="s">
        <v>37</v>
      </c>
      <c r="C14" s="146"/>
      <c r="D14" s="146"/>
      <c r="E14" s="146"/>
      <c r="F14" s="146"/>
      <c r="G14" s="146"/>
      <c r="H14" s="146"/>
      <c r="I14" s="146"/>
      <c r="J14" s="146"/>
      <c r="K14" s="147">
        <v>4262692.63</v>
      </c>
      <c r="L14" s="147"/>
      <c r="M14" s="147"/>
      <c r="N14" s="125">
        <f>Q25</f>
        <v>0</v>
      </c>
      <c r="O14" s="125"/>
      <c r="P14" s="125"/>
      <c r="Q14" s="125">
        <f>V25/T25*100</f>
        <v>0</v>
      </c>
      <c r="R14" s="125"/>
      <c r="S14" s="162"/>
      <c r="T14" s="163"/>
      <c r="U14" s="164"/>
      <c r="V14" s="171"/>
      <c r="W14" s="172"/>
      <c r="X14" s="173"/>
      <c r="Y14" s="142"/>
      <c r="Z14" s="143"/>
    </row>
    <row r="15" spans="1:26" ht="24" customHeight="1" x14ac:dyDescent="0.2">
      <c r="A15" s="20">
        <v>3</v>
      </c>
      <c r="B15" s="146" t="s">
        <v>38</v>
      </c>
      <c r="C15" s="146"/>
      <c r="D15" s="146"/>
      <c r="E15" s="146"/>
      <c r="F15" s="146"/>
      <c r="G15" s="146"/>
      <c r="H15" s="146"/>
      <c r="I15" s="146"/>
      <c r="J15" s="146"/>
      <c r="K15" s="149">
        <v>12</v>
      </c>
      <c r="L15" s="149"/>
      <c r="M15" s="149"/>
      <c r="N15" s="150">
        <f>Q27</f>
        <v>0</v>
      </c>
      <c r="O15" s="150"/>
      <c r="P15" s="150"/>
      <c r="Q15" s="125">
        <f>V26/T26*100</f>
        <v>0</v>
      </c>
      <c r="R15" s="125"/>
      <c r="S15" s="162"/>
      <c r="T15" s="163"/>
      <c r="U15" s="164"/>
      <c r="V15" s="171"/>
      <c r="W15" s="172"/>
      <c r="X15" s="173"/>
      <c r="Y15" s="142"/>
      <c r="Z15" s="143"/>
    </row>
    <row r="16" spans="1:26" ht="24" customHeight="1" x14ac:dyDescent="0.2">
      <c r="A16" s="20">
        <v>4</v>
      </c>
      <c r="B16" s="146" t="s">
        <v>39</v>
      </c>
      <c r="C16" s="146"/>
      <c r="D16" s="146"/>
      <c r="E16" s="146"/>
      <c r="F16" s="146"/>
      <c r="G16" s="146"/>
      <c r="H16" s="146"/>
      <c r="I16" s="146"/>
      <c r="J16" s="146"/>
      <c r="K16" s="149">
        <v>12</v>
      </c>
      <c r="L16" s="149"/>
      <c r="M16" s="149"/>
      <c r="N16" s="150">
        <f>Q28</f>
        <v>0</v>
      </c>
      <c r="O16" s="150"/>
      <c r="P16" s="150"/>
      <c r="Q16" s="125">
        <f>V28/T28*100</f>
        <v>0</v>
      </c>
      <c r="R16" s="125"/>
      <c r="S16" s="162"/>
      <c r="T16" s="163"/>
      <c r="U16" s="164"/>
      <c r="V16" s="171"/>
      <c r="W16" s="172"/>
      <c r="X16" s="173"/>
      <c r="Y16" s="142"/>
      <c r="Z16" s="143"/>
    </row>
    <row r="17" spans="1:26" s="11" customFormat="1" ht="48" customHeight="1" x14ac:dyDescent="0.2">
      <c r="A17" s="21">
        <v>5</v>
      </c>
      <c r="B17" s="151" t="s">
        <v>45</v>
      </c>
      <c r="C17" s="151"/>
      <c r="D17" s="151"/>
      <c r="E17" s="151"/>
      <c r="F17" s="151"/>
      <c r="G17" s="151"/>
      <c r="H17" s="151"/>
      <c r="I17" s="151"/>
      <c r="J17" s="151"/>
      <c r="K17" s="152">
        <v>12</v>
      </c>
      <c r="L17" s="152"/>
      <c r="M17" s="152"/>
      <c r="N17" s="150">
        <f>Q29</f>
        <v>0</v>
      </c>
      <c r="O17" s="150"/>
      <c r="P17" s="150"/>
      <c r="Q17" s="125">
        <f>V29/T29*100</f>
        <v>0</v>
      </c>
      <c r="R17" s="125"/>
      <c r="S17" s="165"/>
      <c r="T17" s="166"/>
      <c r="U17" s="167"/>
      <c r="V17" s="174"/>
      <c r="W17" s="175"/>
      <c r="X17" s="176"/>
      <c r="Y17" s="144"/>
      <c r="Z17" s="145"/>
    </row>
    <row r="18" spans="1:26" s="8" customFormat="1" ht="24" customHeight="1" x14ac:dyDescent="0.2">
      <c r="A18" s="136" t="s">
        <v>46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8"/>
      <c r="Q18" s="91">
        <f>V30</f>
        <v>0</v>
      </c>
      <c r="R18" s="91"/>
      <c r="S18" s="139">
        <f>SUM(S13)</f>
        <v>16882000</v>
      </c>
      <c r="T18" s="139"/>
      <c r="U18" s="139"/>
      <c r="V18" s="139">
        <f>SUM(V13)</f>
        <v>0</v>
      </c>
      <c r="W18" s="139"/>
      <c r="X18" s="139"/>
      <c r="Y18" s="135">
        <f>SUM(Y13)</f>
        <v>0</v>
      </c>
      <c r="Z18" s="135"/>
    </row>
    <row r="19" spans="1:26" ht="9.9499999999999993" customHeight="1" x14ac:dyDescent="0.2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78" t="s">
        <v>41</v>
      </c>
      <c r="C22" s="78"/>
      <c r="D22" s="78"/>
      <c r="E22" s="78"/>
      <c r="F22" s="78"/>
      <c r="G22" s="78"/>
      <c r="H22" s="78" t="s">
        <v>47</v>
      </c>
      <c r="I22" s="78"/>
      <c r="J22" s="78"/>
      <c r="K22" s="78" t="s">
        <v>42</v>
      </c>
      <c r="L22" s="78"/>
      <c r="M22" s="78"/>
      <c r="N22" s="78" t="s">
        <v>48</v>
      </c>
      <c r="O22" s="78"/>
      <c r="P22" s="78"/>
      <c r="Q22" s="78" t="s">
        <v>49</v>
      </c>
      <c r="R22" s="78"/>
      <c r="S22" s="78"/>
      <c r="T22" s="78" t="s">
        <v>50</v>
      </c>
      <c r="U22" s="78"/>
      <c r="V22" s="82" t="s">
        <v>9</v>
      </c>
      <c r="W22" s="82"/>
      <c r="X22" s="78" t="s">
        <v>10</v>
      </c>
      <c r="Y22" s="78"/>
      <c r="Z22" s="78"/>
    </row>
    <row r="23" spans="1:26" ht="24" customHeight="1" x14ac:dyDescent="0.2">
      <c r="A23" s="107" t="s">
        <v>44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9"/>
      <c r="U23" s="109"/>
      <c r="V23" s="108"/>
      <c r="W23" s="108"/>
      <c r="X23" s="108"/>
      <c r="Y23" s="108"/>
      <c r="Z23" s="110"/>
    </row>
    <row r="24" spans="1:26" ht="24" customHeight="1" x14ac:dyDescent="0.2">
      <c r="A24" s="22">
        <v>1</v>
      </c>
      <c r="B24" s="111" t="s">
        <v>36</v>
      </c>
      <c r="C24" s="111"/>
      <c r="D24" s="111"/>
      <c r="E24" s="111"/>
      <c r="F24" s="111"/>
      <c r="G24" s="111"/>
      <c r="H24" s="112">
        <v>12</v>
      </c>
      <c r="I24" s="112"/>
      <c r="J24" s="112"/>
      <c r="K24" s="104"/>
      <c r="L24" s="104"/>
      <c r="M24" s="104"/>
      <c r="N24" s="104"/>
      <c r="O24" s="104"/>
      <c r="P24" s="104"/>
      <c r="Q24" s="104"/>
      <c r="R24" s="104"/>
      <c r="S24" s="105"/>
      <c r="T24" s="101">
        <v>10</v>
      </c>
      <c r="U24" s="101"/>
      <c r="V24" s="94">
        <f>(T24*((K24*0)+(N24*50)+(Q24*100)))/(H24*100)</f>
        <v>0</v>
      </c>
      <c r="W24" s="95"/>
      <c r="X24" s="113"/>
      <c r="Y24" s="93"/>
      <c r="Z24" s="114"/>
    </row>
    <row r="25" spans="1:26" ht="24" customHeight="1" x14ac:dyDescent="0.2">
      <c r="A25" s="22">
        <v>2</v>
      </c>
      <c r="B25" s="111" t="s">
        <v>37</v>
      </c>
      <c r="C25" s="111"/>
      <c r="D25" s="111"/>
      <c r="E25" s="111"/>
      <c r="F25" s="111"/>
      <c r="G25" s="111"/>
      <c r="H25" s="121">
        <v>4262692.63</v>
      </c>
      <c r="I25" s="121"/>
      <c r="J25" s="121"/>
      <c r="K25" s="122"/>
      <c r="L25" s="122"/>
      <c r="M25" s="122"/>
      <c r="N25" s="122"/>
      <c r="O25" s="122"/>
      <c r="P25" s="122"/>
      <c r="Q25" s="122"/>
      <c r="R25" s="122"/>
      <c r="S25" s="203"/>
      <c r="T25" s="101">
        <v>40</v>
      </c>
      <c r="U25" s="101"/>
      <c r="V25" s="94">
        <f>(T25*((K25*0)+(N25*50)+(Q25*100)))/(H25*100)</f>
        <v>0</v>
      </c>
      <c r="W25" s="95"/>
      <c r="X25" s="115"/>
      <c r="Y25" s="116"/>
      <c r="Z25" s="117"/>
    </row>
    <row r="26" spans="1:26" ht="24" customHeight="1" x14ac:dyDescent="0.2">
      <c r="A26" s="23">
        <v>3</v>
      </c>
      <c r="B26" s="96" t="s">
        <v>38</v>
      </c>
      <c r="C26" s="96"/>
      <c r="D26" s="96"/>
      <c r="E26" s="96"/>
      <c r="F26" s="96"/>
      <c r="G26" s="96"/>
      <c r="H26" s="97">
        <v>12</v>
      </c>
      <c r="I26" s="97"/>
      <c r="J26" s="97"/>
      <c r="K26" s="197">
        <f>K27</f>
        <v>0</v>
      </c>
      <c r="L26" s="198"/>
      <c r="M26" s="199"/>
      <c r="N26" s="197">
        <f t="shared" ref="N26" si="0">N27</f>
        <v>0</v>
      </c>
      <c r="O26" s="198"/>
      <c r="P26" s="199"/>
      <c r="Q26" s="197">
        <f t="shared" ref="Q26" si="1">Q27</f>
        <v>0</v>
      </c>
      <c r="R26" s="198"/>
      <c r="S26" s="199"/>
      <c r="T26" s="123">
        <f>SUM(T27)</f>
        <v>20</v>
      </c>
      <c r="U26" s="123"/>
      <c r="V26" s="124">
        <f>SUM(V27)</f>
        <v>0</v>
      </c>
      <c r="W26" s="125"/>
      <c r="X26" s="115"/>
      <c r="Y26" s="116"/>
      <c r="Z26" s="117"/>
    </row>
    <row r="27" spans="1:26" ht="48" customHeight="1" x14ac:dyDescent="0.2">
      <c r="A27" s="24">
        <v>3.1</v>
      </c>
      <c r="B27" s="126" t="s">
        <v>103</v>
      </c>
      <c r="C27" s="127"/>
      <c r="D27" s="127"/>
      <c r="E27" s="127"/>
      <c r="F27" s="127"/>
      <c r="G27" s="128"/>
      <c r="H27" s="129">
        <v>12</v>
      </c>
      <c r="I27" s="130"/>
      <c r="J27" s="131"/>
      <c r="K27" s="105"/>
      <c r="L27" s="132"/>
      <c r="M27" s="133"/>
      <c r="N27" s="105"/>
      <c r="O27" s="132"/>
      <c r="P27" s="133"/>
      <c r="Q27" s="105"/>
      <c r="R27" s="132"/>
      <c r="S27" s="132"/>
      <c r="T27" s="134">
        <v>20</v>
      </c>
      <c r="U27" s="134"/>
      <c r="V27" s="94">
        <f>(T27*((K27*0)+(N27*50)+(Q27*100)))/(H27*100)</f>
        <v>0</v>
      </c>
      <c r="W27" s="95"/>
      <c r="X27" s="115"/>
      <c r="Y27" s="116"/>
      <c r="Z27" s="117"/>
    </row>
    <row r="28" spans="1:26" ht="48" customHeight="1" x14ac:dyDescent="0.2">
      <c r="A28" s="22">
        <v>4</v>
      </c>
      <c r="B28" s="102" t="s">
        <v>39</v>
      </c>
      <c r="C28" s="102"/>
      <c r="D28" s="102"/>
      <c r="E28" s="102"/>
      <c r="F28" s="102"/>
      <c r="G28" s="102"/>
      <c r="H28" s="106">
        <v>12</v>
      </c>
      <c r="I28" s="106"/>
      <c r="J28" s="106"/>
      <c r="K28" s="104"/>
      <c r="L28" s="104"/>
      <c r="M28" s="104"/>
      <c r="N28" s="104"/>
      <c r="O28" s="104"/>
      <c r="P28" s="104"/>
      <c r="Q28" s="104"/>
      <c r="R28" s="104"/>
      <c r="S28" s="105"/>
      <c r="T28" s="101">
        <v>15</v>
      </c>
      <c r="U28" s="101"/>
      <c r="V28" s="94">
        <f t="shared" ref="V28:V29" si="2">(T28*((K28*0)+(N28*50)+(Q28*100)))/(H28*100)</f>
        <v>0</v>
      </c>
      <c r="W28" s="95"/>
      <c r="X28" s="115"/>
      <c r="Y28" s="116"/>
      <c r="Z28" s="117"/>
    </row>
    <row r="29" spans="1:26" ht="48" customHeight="1" x14ac:dyDescent="0.2">
      <c r="A29" s="22">
        <v>5</v>
      </c>
      <c r="B29" s="102" t="s">
        <v>51</v>
      </c>
      <c r="C29" s="102"/>
      <c r="D29" s="102"/>
      <c r="E29" s="102"/>
      <c r="F29" s="102"/>
      <c r="G29" s="102"/>
      <c r="H29" s="103">
        <v>12</v>
      </c>
      <c r="I29" s="103"/>
      <c r="J29" s="103"/>
      <c r="K29" s="104"/>
      <c r="L29" s="104"/>
      <c r="M29" s="104"/>
      <c r="N29" s="104"/>
      <c r="O29" s="104"/>
      <c r="P29" s="104"/>
      <c r="Q29" s="104"/>
      <c r="R29" s="104"/>
      <c r="S29" s="105"/>
      <c r="T29" s="101">
        <v>15</v>
      </c>
      <c r="U29" s="101"/>
      <c r="V29" s="94">
        <f t="shared" si="2"/>
        <v>0</v>
      </c>
      <c r="W29" s="95"/>
      <c r="X29" s="118"/>
      <c r="Y29" s="119"/>
      <c r="Z29" s="120"/>
    </row>
    <row r="30" spans="1:26" ht="24" customHeight="1" x14ac:dyDescent="0.2">
      <c r="A30" s="88" t="s">
        <v>11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9">
        <f>SUM(T24,T25,T26,T28,T29)</f>
        <v>100</v>
      </c>
      <c r="U30" s="90"/>
      <c r="V30" s="91">
        <f>SUM(V24:W26,V28:W29)</f>
        <v>0</v>
      </c>
      <c r="W30" s="91"/>
      <c r="X30" s="92"/>
      <c r="Y30" s="92"/>
      <c r="Z30" s="92"/>
    </row>
    <row r="31" spans="1:26" ht="9.9499999999999993" customHeight="1" x14ac:dyDescent="0.2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78" t="s">
        <v>52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9" t="s">
        <v>53</v>
      </c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1"/>
      <c r="Y33" s="82" t="s">
        <v>54</v>
      </c>
      <c r="Z33" s="82"/>
    </row>
    <row r="34" spans="1:26" ht="24" customHeight="1" x14ac:dyDescent="0.2">
      <c r="A34" s="83" t="s">
        <v>55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5"/>
    </row>
    <row r="35" spans="1:26" ht="48" customHeight="1" x14ac:dyDescent="0.2">
      <c r="A35" s="19" t="str">
        <f>IF(B35&lt;&gt;"","2.1.1","")</f>
        <v/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57"/>
      <c r="Z35" s="57"/>
    </row>
    <row r="36" spans="1:26" ht="48" customHeight="1" x14ac:dyDescent="0.2">
      <c r="A36" s="19" t="str">
        <f>IF(B36&lt;&gt;"","2.1.2","")</f>
        <v/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57"/>
      <c r="Z36" s="57"/>
    </row>
    <row r="37" spans="1:26" ht="48" customHeight="1" x14ac:dyDescent="0.2">
      <c r="A37" s="19" t="str">
        <f>IF(B37&lt;&gt;"","2.1.3","")</f>
        <v/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57"/>
      <c r="Z37" s="57"/>
    </row>
    <row r="38" spans="1:26" ht="48" customHeight="1" x14ac:dyDescent="0.2">
      <c r="A38" s="19" t="str">
        <f>IF(B38&lt;&gt;"","2.1.4","")</f>
        <v/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6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57"/>
      <c r="Z38" s="57"/>
    </row>
    <row r="39" spans="1:26" ht="48" customHeight="1" x14ac:dyDescent="0.2">
      <c r="A39" s="19" t="str">
        <f>IF(B39&lt;&gt;"","2.1.5","")</f>
        <v/>
      </c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8"/>
      <c r="M39" s="66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8"/>
      <c r="Y39" s="86"/>
      <c r="Z39" s="87"/>
    </row>
    <row r="40" spans="1:26" ht="24" customHeight="1" x14ac:dyDescent="0.2">
      <c r="A40" s="83" t="s">
        <v>56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5"/>
    </row>
    <row r="41" spans="1:26" ht="48" customHeight="1" x14ac:dyDescent="0.2">
      <c r="A41" s="19" t="str">
        <f>IF(B41&lt;&gt;"","2.2.1","")</f>
        <v/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8"/>
      <c r="Y41" s="57"/>
      <c r="Z41" s="57"/>
    </row>
    <row r="42" spans="1:26" ht="48" customHeight="1" x14ac:dyDescent="0.2">
      <c r="A42" s="19" t="str">
        <f>IF(B42&lt;&gt;"","2.2.2","")</f>
        <v/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6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57"/>
      <c r="Z42" s="57"/>
    </row>
    <row r="43" spans="1:26" ht="48" customHeight="1" x14ac:dyDescent="0.2">
      <c r="A43" s="19" t="str">
        <f>IF(B43&lt;&gt;"","2.2.3","")</f>
        <v/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8"/>
      <c r="Y43" s="57"/>
      <c r="Z43" s="57"/>
    </row>
    <row r="44" spans="1:26" ht="48" customHeight="1" x14ac:dyDescent="0.2">
      <c r="A44" s="19" t="str">
        <f>IF(B44&lt;&gt;"","2.2.4","")</f>
        <v/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6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57"/>
      <c r="Z44" s="57"/>
    </row>
    <row r="45" spans="1:26" ht="48" customHeight="1" x14ac:dyDescent="0.2">
      <c r="A45" s="19" t="str">
        <f>IF(B45&lt;&gt;"","2.2.5","")</f>
        <v/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6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8"/>
      <c r="Y45" s="57"/>
      <c r="Z45" s="57"/>
    </row>
    <row r="46" spans="1:26" ht="24" customHeight="1" x14ac:dyDescent="0.2">
      <c r="A46" s="83" t="s">
        <v>57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5"/>
    </row>
    <row r="47" spans="1:26" ht="48" customHeight="1" x14ac:dyDescent="0.2">
      <c r="A47" s="19" t="str">
        <f>IF(B47&lt;&gt;"","2.3.1","")</f>
        <v/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6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8"/>
      <c r="Y47" s="57"/>
      <c r="Z47" s="57"/>
    </row>
    <row r="48" spans="1:26" ht="48" customHeight="1" x14ac:dyDescent="0.2">
      <c r="A48" s="19" t="str">
        <f>IF(B48&lt;&gt;"","2.3.2","")</f>
        <v/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6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8"/>
      <c r="Y48" s="57"/>
      <c r="Z48" s="57"/>
    </row>
    <row r="49" spans="1:26" ht="48" customHeight="1" x14ac:dyDescent="0.2">
      <c r="A49" s="19" t="str">
        <f>IF(B49&lt;&gt;"","2.3.3","")</f>
        <v/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6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8"/>
      <c r="Y49" s="57"/>
      <c r="Z49" s="57"/>
    </row>
    <row r="50" spans="1:26" ht="48" customHeight="1" x14ac:dyDescent="0.2">
      <c r="A50" s="19" t="str">
        <f>IF(B50&lt;&gt;"","2.3.4","")</f>
        <v/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6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8"/>
      <c r="Y50" s="57"/>
      <c r="Z50" s="57"/>
    </row>
    <row r="51" spans="1:26" ht="48" customHeight="1" x14ac:dyDescent="0.2">
      <c r="A51" s="19" t="str">
        <f>IF(B51&lt;&gt;"","2.3.5","")</f>
        <v/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6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8"/>
      <c r="Y51" s="57"/>
      <c r="Z51" s="57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78" t="s">
        <v>58</v>
      </c>
      <c r="C55" s="78"/>
      <c r="D55" s="78"/>
      <c r="E55" s="78"/>
      <c r="F55" s="78"/>
      <c r="G55" s="78"/>
      <c r="H55" s="78" t="s">
        <v>53</v>
      </c>
      <c r="I55" s="78"/>
      <c r="J55" s="78"/>
      <c r="K55" s="78"/>
      <c r="L55" s="78"/>
      <c r="M55" s="78"/>
      <c r="N55" s="78"/>
      <c r="O55" s="78"/>
      <c r="P55" s="78"/>
      <c r="Q55" s="79" t="s">
        <v>59</v>
      </c>
      <c r="R55" s="80"/>
      <c r="S55" s="80"/>
      <c r="T55" s="80"/>
      <c r="U55" s="80"/>
      <c r="V55" s="80"/>
      <c r="W55" s="80"/>
      <c r="X55" s="81"/>
      <c r="Y55" s="82" t="s">
        <v>54</v>
      </c>
      <c r="Z55" s="82"/>
    </row>
    <row r="56" spans="1:26" ht="72" customHeight="1" x14ac:dyDescent="0.2">
      <c r="A56" s="19" t="str">
        <f>IF(B56&lt;&gt;"","3.1","")</f>
        <v/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6"/>
      <c r="R56" s="67"/>
      <c r="S56" s="67"/>
      <c r="T56" s="67"/>
      <c r="U56" s="67"/>
      <c r="V56" s="67"/>
      <c r="W56" s="67"/>
      <c r="X56" s="68"/>
      <c r="Y56" s="57"/>
      <c r="Z56" s="57"/>
    </row>
    <row r="57" spans="1:26" ht="72" customHeight="1" x14ac:dyDescent="0.2">
      <c r="A57" s="19" t="str">
        <f>IF(B57&lt;&gt;"","3.2","")</f>
        <v/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6"/>
      <c r="R57" s="67"/>
      <c r="S57" s="67"/>
      <c r="T57" s="67"/>
      <c r="U57" s="67"/>
      <c r="V57" s="67"/>
      <c r="W57" s="67"/>
      <c r="X57" s="68"/>
      <c r="Y57" s="57"/>
      <c r="Z57" s="57"/>
    </row>
    <row r="58" spans="1:26" ht="72" customHeight="1" x14ac:dyDescent="0.2">
      <c r="A58" s="19" t="str">
        <f>IF(B58&lt;&gt;"","3.3","")</f>
        <v/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6"/>
      <c r="R58" s="67"/>
      <c r="S58" s="67"/>
      <c r="T58" s="67"/>
      <c r="U58" s="67"/>
      <c r="V58" s="67"/>
      <c r="W58" s="67"/>
      <c r="X58" s="68"/>
      <c r="Y58" s="57"/>
      <c r="Z58" s="57"/>
    </row>
    <row r="59" spans="1:26" ht="72" customHeight="1" x14ac:dyDescent="0.2">
      <c r="A59" s="19" t="str">
        <f>IF(B59&lt;&gt;"","3.4","")</f>
        <v/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6"/>
      <c r="R59" s="67"/>
      <c r="S59" s="67"/>
      <c r="T59" s="67"/>
      <c r="U59" s="67"/>
      <c r="V59" s="67"/>
      <c r="W59" s="67"/>
      <c r="X59" s="68"/>
      <c r="Y59" s="57"/>
      <c r="Z59" s="57"/>
    </row>
    <row r="60" spans="1:26" ht="72" customHeight="1" x14ac:dyDescent="0.2">
      <c r="A60" s="19" t="str">
        <f>IF(B60&lt;&gt;"","3.5","")</f>
        <v/>
      </c>
      <c r="B60" s="66"/>
      <c r="C60" s="67"/>
      <c r="D60" s="67"/>
      <c r="E60" s="67"/>
      <c r="F60" s="67"/>
      <c r="G60" s="68"/>
      <c r="H60" s="66"/>
      <c r="I60" s="67"/>
      <c r="J60" s="67"/>
      <c r="K60" s="67"/>
      <c r="L60" s="67"/>
      <c r="M60" s="67"/>
      <c r="N60" s="67"/>
      <c r="O60" s="67"/>
      <c r="P60" s="68"/>
      <c r="Q60" s="66"/>
      <c r="R60" s="67"/>
      <c r="S60" s="67"/>
      <c r="T60" s="67"/>
      <c r="U60" s="67"/>
      <c r="V60" s="67"/>
      <c r="W60" s="67"/>
      <c r="X60" s="68"/>
      <c r="Y60" s="86"/>
      <c r="Z60" s="87"/>
    </row>
    <row r="61" spans="1:26" ht="72" customHeight="1" x14ac:dyDescent="0.2">
      <c r="A61" s="19" t="str">
        <f>IF(B61&lt;&gt;"","3.6","")</f>
        <v/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6"/>
      <c r="R61" s="67"/>
      <c r="S61" s="67"/>
      <c r="T61" s="67"/>
      <c r="U61" s="67"/>
      <c r="V61" s="67"/>
      <c r="W61" s="67"/>
      <c r="X61" s="68"/>
      <c r="Y61" s="57"/>
      <c r="Z61" s="57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69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1"/>
    </row>
    <row r="66" spans="1:25" ht="48" customHeight="1" x14ac:dyDescent="0.2">
      <c r="B66" s="72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4"/>
    </row>
    <row r="67" spans="1:25" ht="48" customHeight="1" x14ac:dyDescent="0.2">
      <c r="B67" s="72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4"/>
    </row>
    <row r="68" spans="1:25" ht="48" customHeight="1" x14ac:dyDescent="0.2">
      <c r="B68" s="72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4"/>
    </row>
    <row r="69" spans="1:25" ht="48" customHeight="1" x14ac:dyDescent="0.2">
      <c r="B69" s="75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7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3" spans="1:25" ht="21" customHeight="1" x14ac:dyDescent="0.2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5" ht="10.15" customHeight="1" x14ac:dyDescent="0.2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5" ht="10.15" customHeight="1" x14ac:dyDescent="0.2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5" ht="21" customHeight="1" x14ac:dyDescent="0.2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5" ht="35.25" customHeight="1" x14ac:dyDescent="0.2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5" ht="21" customHeight="1" x14ac:dyDescent="0.2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5" ht="21" customHeight="1" x14ac:dyDescent="0.2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5" ht="21" customHeight="1" x14ac:dyDescent="0.2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21" customHeight="1" x14ac:dyDescent="0.2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">
      <c r="B83" s="64"/>
      <c r="C83" s="64"/>
      <c r="D83" s="64"/>
      <c r="E83" s="64"/>
      <c r="F83" s="64"/>
      <c r="G83" s="64"/>
      <c r="H83" s="64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">
      <c r="B84" s="64"/>
      <c r="C84" s="64"/>
      <c r="D84" s="64"/>
      <c r="E84" s="64"/>
      <c r="F84" s="64"/>
      <c r="G84" s="64"/>
      <c r="H84" s="64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6" spans="2:25" ht="21" customHeight="1" x14ac:dyDescent="0.2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ht="21" customHeight="1" x14ac:dyDescent="0.2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9" spans="2:25" ht="21" customHeight="1" x14ac:dyDescent="0.2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ht="21" customHeight="1" x14ac:dyDescent="0.2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3" spans="5:24" ht="21" customHeight="1" x14ac:dyDescent="0.2">
      <c r="E113" s="17" t="s">
        <v>60</v>
      </c>
      <c r="F113" s="32"/>
      <c r="G113" s="32"/>
      <c r="H113" s="32"/>
      <c r="I113" s="32"/>
      <c r="J113" s="32"/>
      <c r="Q113" s="17" t="s">
        <v>61</v>
      </c>
      <c r="R113" s="32"/>
      <c r="S113" s="32"/>
      <c r="T113" s="32"/>
      <c r="U113" s="32"/>
      <c r="V113" s="32"/>
      <c r="W113" s="32"/>
    </row>
    <row r="114" spans="5:24" ht="21" customHeight="1" x14ac:dyDescent="0.2">
      <c r="E114" s="17" t="s">
        <v>62</v>
      </c>
      <c r="F114" s="33"/>
      <c r="G114" s="33"/>
      <c r="H114" s="33"/>
      <c r="I114" s="33"/>
      <c r="J114" s="33"/>
      <c r="K114" s="5" t="s">
        <v>63</v>
      </c>
      <c r="Q114" s="17" t="s">
        <v>62</v>
      </c>
      <c r="R114" s="32"/>
      <c r="S114" s="32"/>
      <c r="T114" s="32"/>
      <c r="U114" s="32"/>
      <c r="V114" s="32"/>
      <c r="W114" s="32"/>
      <c r="X114" s="5" t="s">
        <v>63</v>
      </c>
    </row>
    <row r="115" spans="5:24" ht="21" customHeight="1" x14ac:dyDescent="0.2">
      <c r="E115" s="17" t="s">
        <v>64</v>
      </c>
      <c r="F115" s="33"/>
      <c r="G115" s="33"/>
      <c r="H115" s="33"/>
      <c r="I115" s="33"/>
      <c r="J115" s="33"/>
      <c r="Q115" s="34"/>
      <c r="R115" s="34"/>
      <c r="S115" s="34"/>
      <c r="T115" s="34"/>
      <c r="U115" s="34"/>
      <c r="V115" s="34"/>
      <c r="W115" s="34"/>
      <c r="X115" s="34"/>
    </row>
    <row r="116" spans="5:24" ht="24" customHeight="1" x14ac:dyDescent="0.2">
      <c r="E116" s="17" t="s">
        <v>65</v>
      </c>
      <c r="F116" s="29"/>
      <c r="G116" s="29"/>
      <c r="H116" s="29"/>
      <c r="I116" s="29"/>
      <c r="J116" s="29"/>
      <c r="Q116" s="17" t="s">
        <v>65</v>
      </c>
      <c r="R116" s="30"/>
      <c r="S116" s="30"/>
      <c r="T116" s="30"/>
      <c r="U116" s="30"/>
      <c r="V116" s="30"/>
      <c r="W116" s="30"/>
    </row>
    <row r="117" spans="5:24" ht="24" customHeight="1" x14ac:dyDescent="0.2">
      <c r="E117" s="17" t="s">
        <v>66</v>
      </c>
      <c r="F117" s="31"/>
      <c r="G117" s="31"/>
      <c r="H117" s="31"/>
      <c r="I117" s="31"/>
      <c r="J117" s="31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A1:Z1"/>
    <mergeCell ref="J2:Q2"/>
    <mergeCell ref="A3:Z3"/>
    <mergeCell ref="A4:Z4"/>
    <mergeCell ref="M7:P7"/>
    <mergeCell ref="A23:Z23"/>
    <mergeCell ref="B24:G24"/>
    <mergeCell ref="H24:J24"/>
    <mergeCell ref="K24:M24"/>
    <mergeCell ref="N24:P24"/>
    <mergeCell ref="Q24:S24"/>
    <mergeCell ref="T24:U24"/>
    <mergeCell ref="V24:W24"/>
    <mergeCell ref="X24:Z29"/>
    <mergeCell ref="A10:A11"/>
    <mergeCell ref="B25:G25"/>
    <mergeCell ref="H25:J25"/>
    <mergeCell ref="K25:M25"/>
    <mergeCell ref="B27:G27"/>
    <mergeCell ref="H27:J27"/>
    <mergeCell ref="K27:M27"/>
    <mergeCell ref="B29:G29"/>
    <mergeCell ref="H29:J29"/>
    <mergeCell ref="K29:M29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X30:Z30"/>
    <mergeCell ref="A31:Z31"/>
    <mergeCell ref="B33:L33"/>
    <mergeCell ref="M33:X33"/>
    <mergeCell ref="Y33:Z33"/>
    <mergeCell ref="N29:P29"/>
    <mergeCell ref="Q29:S29"/>
    <mergeCell ref="T29:U29"/>
    <mergeCell ref="V29:W29"/>
    <mergeCell ref="A30:S30"/>
    <mergeCell ref="T30:U30"/>
    <mergeCell ref="V30:W30"/>
    <mergeCell ref="B37:L37"/>
    <mergeCell ref="M37:X37"/>
    <mergeCell ref="Y37:Z37"/>
    <mergeCell ref="B38:L38"/>
    <mergeCell ref="M38:X38"/>
    <mergeCell ref="Y38:Z38"/>
    <mergeCell ref="A34:Z34"/>
    <mergeCell ref="B35:L35"/>
    <mergeCell ref="M35:X35"/>
    <mergeCell ref="Y35:Z35"/>
    <mergeCell ref="B36:L36"/>
    <mergeCell ref="M36:X36"/>
    <mergeCell ref="Y36:Z36"/>
    <mergeCell ref="B42:L42"/>
    <mergeCell ref="M42:X42"/>
    <mergeCell ref="Y42:Z42"/>
    <mergeCell ref="B43:L43"/>
    <mergeCell ref="M43:X43"/>
    <mergeCell ref="Y43:Z43"/>
    <mergeCell ref="B39:L39"/>
    <mergeCell ref="Y39:Z39"/>
    <mergeCell ref="A40:Z40"/>
    <mergeCell ref="B41:L41"/>
    <mergeCell ref="M41:X41"/>
    <mergeCell ref="Y41:Z41"/>
    <mergeCell ref="M39:X39"/>
    <mergeCell ref="A46:Z46"/>
    <mergeCell ref="B47:L47"/>
    <mergeCell ref="M47:X47"/>
    <mergeCell ref="Y47:Z47"/>
    <mergeCell ref="B48:L48"/>
    <mergeCell ref="M48:X48"/>
    <mergeCell ref="Y48:Z48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5:G55"/>
    <mergeCell ref="H55:P55"/>
    <mergeCell ref="Q55:X55"/>
    <mergeCell ref="Y55:Z55"/>
    <mergeCell ref="B49:L49"/>
    <mergeCell ref="M49:X49"/>
    <mergeCell ref="Y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6:G56"/>
    <mergeCell ref="H56:P56"/>
    <mergeCell ref="Q56:X56"/>
    <mergeCell ref="Y56:Z56"/>
    <mergeCell ref="B57:G57"/>
    <mergeCell ref="H57:P57"/>
    <mergeCell ref="Q57:X57"/>
    <mergeCell ref="Y57:Z57"/>
    <mergeCell ref="B60:G60"/>
    <mergeCell ref="H60:P60"/>
    <mergeCell ref="Q60:X60"/>
    <mergeCell ref="Y60:Z60"/>
    <mergeCell ref="B65:Y69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327EE329-8F67-41F0-B791-DE3ADBF3C0D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FF4A6D45-B6A5-4098-86E4-2ACF93718648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6:N29 L28:M29 R28:S29 K26:K29 O28:P29 Q26:Q29" xr:uid="{6D07937F-99EC-48D5-94CD-212292624093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5CF74DE3-494F-4B98-8EB1-B9CE1B5D4BD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72FA9208-0406-4F64-9CE8-1546E5D33228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3EB012E1-BEE0-4B6A-8F1F-4824C07F2A28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BA0E4136-0DD8-478E-AF3A-9335B5F098D9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C0DDDC19-D3FE-4F47-9A95-065DF98C9CCC}">
          <x14:formula1>
            <xm:f>LIST!$E$2:$E$9</xm:f>
          </x14:formula1>
          <xm:sqref>B47:L51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Z118"/>
  <sheetViews>
    <sheetView view="pageBreakPreview" topLeftCell="A7" zoomScaleNormal="85" zoomScaleSheetLayoutView="100" workbookViewId="0">
      <selection activeCell="AA51" sqref="AA51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53" t="s">
        <v>40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54" t="s">
        <v>104</v>
      </c>
      <c r="K2" s="154"/>
      <c r="L2" s="154"/>
      <c r="M2" s="154"/>
      <c r="N2" s="154"/>
      <c r="O2" s="154"/>
      <c r="P2" s="154"/>
      <c r="Q2" s="154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53" t="s">
        <v>14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</row>
    <row r="4" spans="1:26" ht="21" customHeight="1" x14ac:dyDescent="0.2">
      <c r="A4" s="153" t="s">
        <v>1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</row>
    <row r="5" spans="1:26" ht="10.1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155"/>
      <c r="N7" s="156"/>
      <c r="O7" s="156"/>
      <c r="P7" s="157"/>
    </row>
    <row r="8" spans="1:26" ht="21" customHeight="1" x14ac:dyDescent="0.2">
      <c r="A8" s="9" t="s">
        <v>43</v>
      </c>
      <c r="G8" s="10"/>
      <c r="H8" s="155"/>
      <c r="I8" s="156"/>
      <c r="J8" s="157"/>
    </row>
    <row r="9" spans="1:26" ht="10.15" customHeight="1" x14ac:dyDescent="0.2"/>
    <row r="10" spans="1:26" s="8" customFormat="1" ht="30" customHeight="1" x14ac:dyDescent="0.2">
      <c r="A10" s="78" t="s">
        <v>7</v>
      </c>
      <c r="B10" s="78" t="s">
        <v>33</v>
      </c>
      <c r="C10" s="78"/>
      <c r="D10" s="78"/>
      <c r="E10" s="78"/>
      <c r="F10" s="78"/>
      <c r="G10" s="78"/>
      <c r="H10" s="78"/>
      <c r="I10" s="78"/>
      <c r="J10" s="78"/>
      <c r="K10" s="78" t="s">
        <v>34</v>
      </c>
      <c r="L10" s="78"/>
      <c r="M10" s="78"/>
      <c r="N10" s="78"/>
      <c r="O10" s="78"/>
      <c r="P10" s="78"/>
      <c r="Q10" s="78"/>
      <c r="R10" s="78"/>
      <c r="S10" s="78" t="s">
        <v>6</v>
      </c>
      <c r="T10" s="78"/>
      <c r="U10" s="78"/>
      <c r="V10" s="78"/>
      <c r="W10" s="78"/>
      <c r="X10" s="78"/>
      <c r="Y10" s="78"/>
      <c r="Z10" s="78"/>
    </row>
    <row r="11" spans="1:26" s="8" customFormat="1" ht="30" customHeight="1" x14ac:dyDescent="0.2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 t="s">
        <v>3</v>
      </c>
      <c r="L11" s="78"/>
      <c r="M11" s="78"/>
      <c r="N11" s="78" t="s">
        <v>4</v>
      </c>
      <c r="O11" s="78"/>
      <c r="P11" s="78"/>
      <c r="Q11" s="78" t="s">
        <v>5</v>
      </c>
      <c r="R11" s="78"/>
      <c r="S11" s="78" t="s">
        <v>3</v>
      </c>
      <c r="T11" s="78"/>
      <c r="U11" s="78"/>
      <c r="V11" s="78" t="s">
        <v>4</v>
      </c>
      <c r="W11" s="78"/>
      <c r="X11" s="78"/>
      <c r="Y11" s="78" t="s">
        <v>5</v>
      </c>
      <c r="Z11" s="78"/>
    </row>
    <row r="12" spans="1:26" ht="24" customHeight="1" x14ac:dyDescent="0.2">
      <c r="A12" s="107" t="s">
        <v>44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10"/>
    </row>
    <row r="13" spans="1:26" ht="24" customHeight="1" x14ac:dyDescent="0.2">
      <c r="A13" s="20">
        <v>1</v>
      </c>
      <c r="B13" s="146" t="s">
        <v>36</v>
      </c>
      <c r="C13" s="146"/>
      <c r="D13" s="146"/>
      <c r="E13" s="146"/>
      <c r="F13" s="146"/>
      <c r="G13" s="146"/>
      <c r="H13" s="146"/>
      <c r="I13" s="146"/>
      <c r="J13" s="146"/>
      <c r="K13" s="158">
        <v>12</v>
      </c>
      <c r="L13" s="158"/>
      <c r="M13" s="158"/>
      <c r="N13" s="150">
        <f>Q24</f>
        <v>0</v>
      </c>
      <c r="O13" s="150"/>
      <c r="P13" s="150"/>
      <c r="Q13" s="125">
        <f>V24/T24*100</f>
        <v>0</v>
      </c>
      <c r="R13" s="125"/>
      <c r="S13" s="159">
        <v>15108320</v>
      </c>
      <c r="T13" s="160"/>
      <c r="U13" s="161"/>
      <c r="V13" s="168"/>
      <c r="W13" s="169"/>
      <c r="X13" s="170"/>
      <c r="Y13" s="140">
        <f>V13/S13*100</f>
        <v>0</v>
      </c>
      <c r="Z13" s="141"/>
    </row>
    <row r="14" spans="1:26" ht="24" customHeight="1" x14ac:dyDescent="0.2">
      <c r="A14" s="20">
        <v>2</v>
      </c>
      <c r="B14" s="146" t="s">
        <v>37</v>
      </c>
      <c r="C14" s="146"/>
      <c r="D14" s="146"/>
      <c r="E14" s="146"/>
      <c r="F14" s="146"/>
      <c r="G14" s="146"/>
      <c r="H14" s="146"/>
      <c r="I14" s="146"/>
      <c r="J14" s="146"/>
      <c r="K14" s="147">
        <v>5257097.05</v>
      </c>
      <c r="L14" s="147"/>
      <c r="M14" s="147"/>
      <c r="N14" s="125">
        <f>Q25</f>
        <v>0</v>
      </c>
      <c r="O14" s="125"/>
      <c r="P14" s="125"/>
      <c r="Q14" s="125">
        <f>V25/T25*100</f>
        <v>0</v>
      </c>
      <c r="R14" s="125"/>
      <c r="S14" s="162"/>
      <c r="T14" s="163"/>
      <c r="U14" s="164"/>
      <c r="V14" s="171"/>
      <c r="W14" s="172"/>
      <c r="X14" s="173"/>
      <c r="Y14" s="142"/>
      <c r="Z14" s="143"/>
    </row>
    <row r="15" spans="1:26" ht="24" customHeight="1" x14ac:dyDescent="0.2">
      <c r="A15" s="20">
        <v>3</v>
      </c>
      <c r="B15" s="146" t="s">
        <v>38</v>
      </c>
      <c r="C15" s="146"/>
      <c r="D15" s="146"/>
      <c r="E15" s="146"/>
      <c r="F15" s="146"/>
      <c r="G15" s="146"/>
      <c r="H15" s="146"/>
      <c r="I15" s="146"/>
      <c r="J15" s="146"/>
      <c r="K15" s="149">
        <v>12</v>
      </c>
      <c r="L15" s="149"/>
      <c r="M15" s="149"/>
      <c r="N15" s="150">
        <f>Q27</f>
        <v>0</v>
      </c>
      <c r="O15" s="150"/>
      <c r="P15" s="150"/>
      <c r="Q15" s="125">
        <f>V26/T26*100</f>
        <v>0</v>
      </c>
      <c r="R15" s="125"/>
      <c r="S15" s="162"/>
      <c r="T15" s="163"/>
      <c r="U15" s="164"/>
      <c r="V15" s="171"/>
      <c r="W15" s="172"/>
      <c r="X15" s="173"/>
      <c r="Y15" s="142"/>
      <c r="Z15" s="143"/>
    </row>
    <row r="16" spans="1:26" ht="24" customHeight="1" x14ac:dyDescent="0.2">
      <c r="A16" s="20">
        <v>4</v>
      </c>
      <c r="B16" s="146" t="s">
        <v>39</v>
      </c>
      <c r="C16" s="146"/>
      <c r="D16" s="146"/>
      <c r="E16" s="146"/>
      <c r="F16" s="146"/>
      <c r="G16" s="146"/>
      <c r="H16" s="146"/>
      <c r="I16" s="146"/>
      <c r="J16" s="146"/>
      <c r="K16" s="149">
        <v>12</v>
      </c>
      <c r="L16" s="149"/>
      <c r="M16" s="149"/>
      <c r="N16" s="150">
        <f>Q28</f>
        <v>0</v>
      </c>
      <c r="O16" s="150"/>
      <c r="P16" s="150"/>
      <c r="Q16" s="125">
        <f>V28/T28*100</f>
        <v>0</v>
      </c>
      <c r="R16" s="125"/>
      <c r="S16" s="162"/>
      <c r="T16" s="163"/>
      <c r="U16" s="164"/>
      <c r="V16" s="171"/>
      <c r="W16" s="172"/>
      <c r="X16" s="173"/>
      <c r="Y16" s="142"/>
      <c r="Z16" s="143"/>
    </row>
    <row r="17" spans="1:26" s="11" customFormat="1" ht="48" customHeight="1" x14ac:dyDescent="0.2">
      <c r="A17" s="21">
        <v>5</v>
      </c>
      <c r="B17" s="151" t="s">
        <v>45</v>
      </c>
      <c r="C17" s="151"/>
      <c r="D17" s="151"/>
      <c r="E17" s="151"/>
      <c r="F17" s="151"/>
      <c r="G17" s="151"/>
      <c r="H17" s="151"/>
      <c r="I17" s="151"/>
      <c r="J17" s="151"/>
      <c r="K17" s="152">
        <v>12</v>
      </c>
      <c r="L17" s="152"/>
      <c r="M17" s="152"/>
      <c r="N17" s="150">
        <f>Q29</f>
        <v>0</v>
      </c>
      <c r="O17" s="150"/>
      <c r="P17" s="150"/>
      <c r="Q17" s="125">
        <f>V29/T29*100</f>
        <v>0</v>
      </c>
      <c r="R17" s="125"/>
      <c r="S17" s="165"/>
      <c r="T17" s="166"/>
      <c r="U17" s="167"/>
      <c r="V17" s="174"/>
      <c r="W17" s="175"/>
      <c r="X17" s="176"/>
      <c r="Y17" s="144"/>
      <c r="Z17" s="145"/>
    </row>
    <row r="18" spans="1:26" s="8" customFormat="1" ht="24" customHeight="1" x14ac:dyDescent="0.2">
      <c r="A18" s="136" t="s">
        <v>46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8"/>
      <c r="Q18" s="91">
        <f>V30</f>
        <v>0</v>
      </c>
      <c r="R18" s="91"/>
      <c r="S18" s="139">
        <f>SUM(S13)</f>
        <v>15108320</v>
      </c>
      <c r="T18" s="139"/>
      <c r="U18" s="139"/>
      <c r="V18" s="139">
        <f>SUM(V13)</f>
        <v>0</v>
      </c>
      <c r="W18" s="139"/>
      <c r="X18" s="139"/>
      <c r="Y18" s="135">
        <f>SUM(Y13)</f>
        <v>0</v>
      </c>
      <c r="Z18" s="135"/>
    </row>
    <row r="19" spans="1:26" ht="9.9499999999999993" customHeight="1" x14ac:dyDescent="0.2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78" t="s">
        <v>41</v>
      </c>
      <c r="C22" s="78"/>
      <c r="D22" s="78"/>
      <c r="E22" s="78"/>
      <c r="F22" s="78"/>
      <c r="G22" s="78"/>
      <c r="H22" s="78" t="s">
        <v>47</v>
      </c>
      <c r="I22" s="78"/>
      <c r="J22" s="78"/>
      <c r="K22" s="78" t="s">
        <v>42</v>
      </c>
      <c r="L22" s="78"/>
      <c r="M22" s="78"/>
      <c r="N22" s="78" t="s">
        <v>48</v>
      </c>
      <c r="O22" s="78"/>
      <c r="P22" s="78"/>
      <c r="Q22" s="78" t="s">
        <v>49</v>
      </c>
      <c r="R22" s="78"/>
      <c r="S22" s="78"/>
      <c r="T22" s="78" t="s">
        <v>50</v>
      </c>
      <c r="U22" s="78"/>
      <c r="V22" s="82" t="s">
        <v>9</v>
      </c>
      <c r="W22" s="82"/>
      <c r="X22" s="78" t="s">
        <v>10</v>
      </c>
      <c r="Y22" s="78"/>
      <c r="Z22" s="78"/>
    </row>
    <row r="23" spans="1:26" ht="24" customHeight="1" x14ac:dyDescent="0.2">
      <c r="A23" s="107" t="s">
        <v>44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9"/>
      <c r="U23" s="109"/>
      <c r="V23" s="108"/>
      <c r="W23" s="108"/>
      <c r="X23" s="108"/>
      <c r="Y23" s="108"/>
      <c r="Z23" s="110"/>
    </row>
    <row r="24" spans="1:26" ht="24" customHeight="1" x14ac:dyDescent="0.2">
      <c r="A24" s="25">
        <v>1</v>
      </c>
      <c r="B24" s="111" t="s">
        <v>36</v>
      </c>
      <c r="C24" s="111"/>
      <c r="D24" s="111"/>
      <c r="E24" s="111"/>
      <c r="F24" s="111"/>
      <c r="G24" s="111"/>
      <c r="H24" s="112">
        <v>12</v>
      </c>
      <c r="I24" s="112"/>
      <c r="J24" s="112"/>
      <c r="K24" s="104"/>
      <c r="L24" s="104"/>
      <c r="M24" s="104"/>
      <c r="N24" s="104"/>
      <c r="O24" s="104"/>
      <c r="P24" s="104"/>
      <c r="Q24" s="104"/>
      <c r="R24" s="104"/>
      <c r="S24" s="105"/>
      <c r="T24" s="101">
        <v>10</v>
      </c>
      <c r="U24" s="101"/>
      <c r="V24" s="94">
        <f>(T24*((K24*0)+(N24*50)+(Q24*100)))/(H24*100)</f>
        <v>0</v>
      </c>
      <c r="W24" s="95"/>
      <c r="X24" s="113"/>
      <c r="Y24" s="93"/>
      <c r="Z24" s="114"/>
    </row>
    <row r="25" spans="1:26" ht="24" customHeight="1" x14ac:dyDescent="0.2">
      <c r="A25" s="25">
        <v>2</v>
      </c>
      <c r="B25" s="111" t="s">
        <v>37</v>
      </c>
      <c r="C25" s="111"/>
      <c r="D25" s="111"/>
      <c r="E25" s="111"/>
      <c r="F25" s="111"/>
      <c r="G25" s="111"/>
      <c r="H25" s="121">
        <v>5257097.05</v>
      </c>
      <c r="I25" s="121"/>
      <c r="J25" s="121"/>
      <c r="K25" s="122"/>
      <c r="L25" s="122"/>
      <c r="M25" s="122"/>
      <c r="N25" s="122"/>
      <c r="O25" s="122"/>
      <c r="P25" s="122"/>
      <c r="Q25" s="122"/>
      <c r="R25" s="122"/>
      <c r="S25" s="203"/>
      <c r="T25" s="101">
        <v>40</v>
      </c>
      <c r="U25" s="101"/>
      <c r="V25" s="94">
        <f>(T25*((K25*0)+(N25*50)+(Q25*100)))/(H25*100)</f>
        <v>0</v>
      </c>
      <c r="W25" s="95"/>
      <c r="X25" s="115"/>
      <c r="Y25" s="116"/>
      <c r="Z25" s="117"/>
    </row>
    <row r="26" spans="1:26" ht="24" customHeight="1" x14ac:dyDescent="0.2">
      <c r="A26" s="26">
        <v>3</v>
      </c>
      <c r="B26" s="96" t="s">
        <v>38</v>
      </c>
      <c r="C26" s="96"/>
      <c r="D26" s="96"/>
      <c r="E26" s="96"/>
      <c r="F26" s="96"/>
      <c r="G26" s="96"/>
      <c r="H26" s="97">
        <v>12</v>
      </c>
      <c r="I26" s="97"/>
      <c r="J26" s="97"/>
      <c r="K26" s="197">
        <f>K27</f>
        <v>0</v>
      </c>
      <c r="L26" s="198"/>
      <c r="M26" s="199"/>
      <c r="N26" s="197">
        <f t="shared" ref="N26" si="0">N27</f>
        <v>0</v>
      </c>
      <c r="O26" s="198"/>
      <c r="P26" s="199"/>
      <c r="Q26" s="197">
        <f t="shared" ref="Q26" si="1">Q27</f>
        <v>0</v>
      </c>
      <c r="R26" s="198"/>
      <c r="S26" s="199"/>
      <c r="T26" s="123">
        <f>SUM(T27)</f>
        <v>20</v>
      </c>
      <c r="U26" s="123"/>
      <c r="V26" s="124">
        <f>SUM(V27)</f>
        <v>0</v>
      </c>
      <c r="W26" s="125"/>
      <c r="X26" s="115"/>
      <c r="Y26" s="116"/>
      <c r="Z26" s="117"/>
    </row>
    <row r="27" spans="1:26" ht="48" customHeight="1" x14ac:dyDescent="0.2">
      <c r="A27" s="20">
        <v>3.1</v>
      </c>
      <c r="B27" s="126" t="s">
        <v>103</v>
      </c>
      <c r="C27" s="127"/>
      <c r="D27" s="127"/>
      <c r="E27" s="127"/>
      <c r="F27" s="127"/>
      <c r="G27" s="128"/>
      <c r="H27" s="129">
        <v>12</v>
      </c>
      <c r="I27" s="130"/>
      <c r="J27" s="131"/>
      <c r="K27" s="105"/>
      <c r="L27" s="132"/>
      <c r="M27" s="133"/>
      <c r="N27" s="105"/>
      <c r="O27" s="132"/>
      <c r="P27" s="133"/>
      <c r="Q27" s="105"/>
      <c r="R27" s="132"/>
      <c r="S27" s="132"/>
      <c r="T27" s="134">
        <v>20</v>
      </c>
      <c r="U27" s="134"/>
      <c r="V27" s="94">
        <f>(T27*((K27*0)+(N27*50)+(Q27*100)))/(H27*100)</f>
        <v>0</v>
      </c>
      <c r="W27" s="95"/>
      <c r="X27" s="115"/>
      <c r="Y27" s="116"/>
      <c r="Z27" s="117"/>
    </row>
    <row r="28" spans="1:26" ht="48" customHeight="1" x14ac:dyDescent="0.2">
      <c r="A28" s="25">
        <v>4</v>
      </c>
      <c r="B28" s="102" t="s">
        <v>39</v>
      </c>
      <c r="C28" s="102"/>
      <c r="D28" s="102"/>
      <c r="E28" s="102"/>
      <c r="F28" s="102"/>
      <c r="G28" s="102"/>
      <c r="H28" s="106">
        <v>12</v>
      </c>
      <c r="I28" s="106"/>
      <c r="J28" s="106"/>
      <c r="K28" s="104"/>
      <c r="L28" s="104"/>
      <c r="M28" s="104"/>
      <c r="N28" s="104"/>
      <c r="O28" s="104"/>
      <c r="P28" s="104"/>
      <c r="Q28" s="104"/>
      <c r="R28" s="104"/>
      <c r="S28" s="105"/>
      <c r="T28" s="101">
        <v>15</v>
      </c>
      <c r="U28" s="101"/>
      <c r="V28" s="94">
        <f t="shared" ref="V28:V29" si="2">(T28*((K28*0)+(N28*50)+(Q28*100)))/(H28*100)</f>
        <v>0</v>
      </c>
      <c r="W28" s="95"/>
      <c r="X28" s="115"/>
      <c r="Y28" s="116"/>
      <c r="Z28" s="117"/>
    </row>
    <row r="29" spans="1:26" ht="48" customHeight="1" x14ac:dyDescent="0.2">
      <c r="A29" s="25">
        <v>5</v>
      </c>
      <c r="B29" s="102" t="s">
        <v>51</v>
      </c>
      <c r="C29" s="102"/>
      <c r="D29" s="102"/>
      <c r="E29" s="102"/>
      <c r="F29" s="102"/>
      <c r="G29" s="102"/>
      <c r="H29" s="103">
        <v>12</v>
      </c>
      <c r="I29" s="103"/>
      <c r="J29" s="103"/>
      <c r="K29" s="104"/>
      <c r="L29" s="104"/>
      <c r="M29" s="104"/>
      <c r="N29" s="104"/>
      <c r="O29" s="104"/>
      <c r="P29" s="104"/>
      <c r="Q29" s="104"/>
      <c r="R29" s="104"/>
      <c r="S29" s="105"/>
      <c r="T29" s="101">
        <v>15</v>
      </c>
      <c r="U29" s="101"/>
      <c r="V29" s="94">
        <f t="shared" si="2"/>
        <v>0</v>
      </c>
      <c r="W29" s="95"/>
      <c r="X29" s="118"/>
      <c r="Y29" s="119"/>
      <c r="Z29" s="120"/>
    </row>
    <row r="30" spans="1:26" ht="24" customHeight="1" x14ac:dyDescent="0.2">
      <c r="A30" s="88" t="s">
        <v>11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9">
        <f>SUM(T24,T25,T26,T28,T29)</f>
        <v>100</v>
      </c>
      <c r="U30" s="90"/>
      <c r="V30" s="91">
        <f>SUM(V24:W26,V28:W29)</f>
        <v>0</v>
      </c>
      <c r="W30" s="91"/>
      <c r="X30" s="92"/>
      <c r="Y30" s="92"/>
      <c r="Z30" s="92"/>
    </row>
    <row r="31" spans="1:26" ht="9.9499999999999993" customHeight="1" x14ac:dyDescent="0.2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78" t="s">
        <v>52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9" t="s">
        <v>53</v>
      </c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1"/>
      <c r="Y33" s="82" t="s">
        <v>54</v>
      </c>
      <c r="Z33" s="82"/>
    </row>
    <row r="34" spans="1:26" ht="24" customHeight="1" x14ac:dyDescent="0.2">
      <c r="A34" s="83" t="s">
        <v>55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5"/>
    </row>
    <row r="35" spans="1:26" ht="48" customHeight="1" x14ac:dyDescent="0.2">
      <c r="A35" s="19" t="str">
        <f>IF(B35&lt;&gt;"","2.1.1","")</f>
        <v/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57"/>
      <c r="Z35" s="57"/>
    </row>
    <row r="36" spans="1:26" ht="48" customHeight="1" x14ac:dyDescent="0.2">
      <c r="A36" s="19" t="str">
        <f>IF(B36&lt;&gt;"","2.1.2","")</f>
        <v/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57"/>
      <c r="Z36" s="57"/>
    </row>
    <row r="37" spans="1:26" ht="48" customHeight="1" x14ac:dyDescent="0.2">
      <c r="A37" s="19" t="str">
        <f>IF(B37&lt;&gt;"","2.1.3","")</f>
        <v/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57"/>
      <c r="Z37" s="57"/>
    </row>
    <row r="38" spans="1:26" ht="48" customHeight="1" x14ac:dyDescent="0.2">
      <c r="A38" s="19" t="str">
        <f>IF(B38&lt;&gt;"","2.1.4","")</f>
        <v/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6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57"/>
      <c r="Z38" s="57"/>
    </row>
    <row r="39" spans="1:26" ht="48" customHeight="1" x14ac:dyDescent="0.2">
      <c r="A39" s="19" t="str">
        <f>IF(B39&lt;&gt;"","2.1.5","")</f>
        <v/>
      </c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8"/>
      <c r="M39" s="66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8"/>
      <c r="Y39" s="86"/>
      <c r="Z39" s="87"/>
    </row>
    <row r="40" spans="1:26" ht="24" customHeight="1" x14ac:dyDescent="0.2">
      <c r="A40" s="83" t="s">
        <v>56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5"/>
    </row>
    <row r="41" spans="1:26" ht="48" customHeight="1" x14ac:dyDescent="0.2">
      <c r="A41" s="19" t="str">
        <f>IF(B41&lt;&gt;"","2.2.1","")</f>
        <v/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8"/>
      <c r="Y41" s="57"/>
      <c r="Z41" s="57"/>
    </row>
    <row r="42" spans="1:26" ht="48" customHeight="1" x14ac:dyDescent="0.2">
      <c r="A42" s="19" t="str">
        <f>IF(B42&lt;&gt;"","2.2.2","")</f>
        <v/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6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57"/>
      <c r="Z42" s="57"/>
    </row>
    <row r="43" spans="1:26" ht="48" customHeight="1" x14ac:dyDescent="0.2">
      <c r="A43" s="19" t="str">
        <f>IF(B43&lt;&gt;"","2.2.3","")</f>
        <v/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8"/>
      <c r="Y43" s="57"/>
      <c r="Z43" s="57"/>
    </row>
    <row r="44" spans="1:26" ht="48" customHeight="1" x14ac:dyDescent="0.2">
      <c r="A44" s="19" t="str">
        <f>IF(B44&lt;&gt;"","2.2.4","")</f>
        <v/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6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57"/>
      <c r="Z44" s="57"/>
    </row>
    <row r="45" spans="1:26" ht="48" customHeight="1" x14ac:dyDescent="0.2">
      <c r="A45" s="19" t="str">
        <f>IF(B45&lt;&gt;"","2.2.5","")</f>
        <v/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6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8"/>
      <c r="Y45" s="57"/>
      <c r="Z45" s="57"/>
    </row>
    <row r="46" spans="1:26" ht="24" customHeight="1" x14ac:dyDescent="0.2">
      <c r="A46" s="83" t="s">
        <v>57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5"/>
    </row>
    <row r="47" spans="1:26" ht="48" customHeight="1" x14ac:dyDescent="0.2">
      <c r="A47" s="19" t="str">
        <f>IF(B47&lt;&gt;"","2.3.1","")</f>
        <v/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6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8"/>
      <c r="Y47" s="57"/>
      <c r="Z47" s="57"/>
    </row>
    <row r="48" spans="1:26" ht="48" customHeight="1" x14ac:dyDescent="0.2">
      <c r="A48" s="19" t="str">
        <f>IF(B48&lt;&gt;"","2.3.2","")</f>
        <v/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6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8"/>
      <c r="Y48" s="57"/>
      <c r="Z48" s="57"/>
    </row>
    <row r="49" spans="1:26" ht="48" customHeight="1" x14ac:dyDescent="0.2">
      <c r="A49" s="19" t="str">
        <f>IF(B49&lt;&gt;"","2.3.3","")</f>
        <v/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6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8"/>
      <c r="Y49" s="57"/>
      <c r="Z49" s="57"/>
    </row>
    <row r="50" spans="1:26" ht="48" customHeight="1" x14ac:dyDescent="0.2">
      <c r="A50" s="19" t="str">
        <f>IF(B50&lt;&gt;"","2.3.4","")</f>
        <v/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6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8"/>
      <c r="Y50" s="57"/>
      <c r="Z50" s="57"/>
    </row>
    <row r="51" spans="1:26" ht="48" customHeight="1" x14ac:dyDescent="0.2">
      <c r="A51" s="19" t="str">
        <f>IF(B51&lt;&gt;"","2.3.5","")</f>
        <v/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6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8"/>
      <c r="Y51" s="57"/>
      <c r="Z51" s="57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78" t="s">
        <v>58</v>
      </c>
      <c r="C55" s="78"/>
      <c r="D55" s="78"/>
      <c r="E55" s="78"/>
      <c r="F55" s="78"/>
      <c r="G55" s="78"/>
      <c r="H55" s="78" t="s">
        <v>53</v>
      </c>
      <c r="I55" s="78"/>
      <c r="J55" s="78"/>
      <c r="K55" s="78"/>
      <c r="L55" s="78"/>
      <c r="M55" s="78"/>
      <c r="N55" s="78"/>
      <c r="O55" s="78"/>
      <c r="P55" s="78"/>
      <c r="Q55" s="79" t="s">
        <v>59</v>
      </c>
      <c r="R55" s="80"/>
      <c r="S55" s="80"/>
      <c r="T55" s="80"/>
      <c r="U55" s="80"/>
      <c r="V55" s="80"/>
      <c r="W55" s="80"/>
      <c r="X55" s="81"/>
      <c r="Y55" s="82" t="s">
        <v>54</v>
      </c>
      <c r="Z55" s="82"/>
    </row>
    <row r="56" spans="1:26" ht="72" customHeight="1" x14ac:dyDescent="0.2">
      <c r="A56" s="19" t="str">
        <f>IF(B56&lt;&gt;"","3.1","")</f>
        <v/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6"/>
      <c r="R56" s="67"/>
      <c r="S56" s="67"/>
      <c r="T56" s="67"/>
      <c r="U56" s="67"/>
      <c r="V56" s="67"/>
      <c r="W56" s="67"/>
      <c r="X56" s="68"/>
      <c r="Y56" s="57"/>
      <c r="Z56" s="57"/>
    </row>
    <row r="57" spans="1:26" ht="72" customHeight="1" x14ac:dyDescent="0.2">
      <c r="A57" s="19" t="str">
        <f>IF(B57&lt;&gt;"","3.2","")</f>
        <v/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6"/>
      <c r="R57" s="67"/>
      <c r="S57" s="67"/>
      <c r="T57" s="67"/>
      <c r="U57" s="67"/>
      <c r="V57" s="67"/>
      <c r="W57" s="67"/>
      <c r="X57" s="68"/>
      <c r="Y57" s="57"/>
      <c r="Z57" s="57"/>
    </row>
    <row r="58" spans="1:26" ht="72" customHeight="1" x14ac:dyDescent="0.2">
      <c r="A58" s="19" t="str">
        <f>IF(B58&lt;&gt;"","3.3","")</f>
        <v/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6"/>
      <c r="R58" s="67"/>
      <c r="S58" s="67"/>
      <c r="T58" s="67"/>
      <c r="U58" s="67"/>
      <c r="V58" s="67"/>
      <c r="W58" s="67"/>
      <c r="X58" s="68"/>
      <c r="Y58" s="57"/>
      <c r="Z58" s="57"/>
    </row>
    <row r="59" spans="1:26" ht="72" customHeight="1" x14ac:dyDescent="0.2">
      <c r="A59" s="19" t="str">
        <f>IF(B59&lt;&gt;"","3.4","")</f>
        <v/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6"/>
      <c r="R59" s="67"/>
      <c r="S59" s="67"/>
      <c r="T59" s="67"/>
      <c r="U59" s="67"/>
      <c r="V59" s="67"/>
      <c r="W59" s="67"/>
      <c r="X59" s="68"/>
      <c r="Y59" s="57"/>
      <c r="Z59" s="57"/>
    </row>
    <row r="60" spans="1:26" ht="72" customHeight="1" x14ac:dyDescent="0.2">
      <c r="A60" s="19" t="str">
        <f>IF(B60&lt;&gt;"","3.5","")</f>
        <v/>
      </c>
      <c r="B60" s="66"/>
      <c r="C60" s="67"/>
      <c r="D60" s="67"/>
      <c r="E60" s="67"/>
      <c r="F60" s="67"/>
      <c r="G60" s="68"/>
      <c r="H60" s="66"/>
      <c r="I60" s="67"/>
      <c r="J60" s="67"/>
      <c r="K60" s="67"/>
      <c r="L60" s="67"/>
      <c r="M60" s="67"/>
      <c r="N60" s="67"/>
      <c r="O60" s="67"/>
      <c r="P60" s="68"/>
      <c r="Q60" s="66"/>
      <c r="R60" s="67"/>
      <c r="S60" s="67"/>
      <c r="T60" s="67"/>
      <c r="U60" s="67"/>
      <c r="V60" s="67"/>
      <c r="W60" s="67"/>
      <c r="X60" s="68"/>
      <c r="Y60" s="86"/>
      <c r="Z60" s="87"/>
    </row>
    <row r="61" spans="1:26" ht="72" customHeight="1" x14ac:dyDescent="0.2">
      <c r="A61" s="19" t="str">
        <f>IF(B61&lt;&gt;"","3.6","")</f>
        <v/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6"/>
      <c r="R61" s="67"/>
      <c r="S61" s="67"/>
      <c r="T61" s="67"/>
      <c r="U61" s="67"/>
      <c r="V61" s="67"/>
      <c r="W61" s="67"/>
      <c r="X61" s="68"/>
      <c r="Y61" s="57"/>
      <c r="Z61" s="57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69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1"/>
    </row>
    <row r="66" spans="1:25" ht="48" customHeight="1" x14ac:dyDescent="0.2">
      <c r="B66" s="72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4"/>
    </row>
    <row r="67" spans="1:25" ht="48" customHeight="1" x14ac:dyDescent="0.2">
      <c r="B67" s="72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4"/>
    </row>
    <row r="68" spans="1:25" ht="48" customHeight="1" x14ac:dyDescent="0.2">
      <c r="B68" s="72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4"/>
    </row>
    <row r="69" spans="1:25" ht="48" customHeight="1" x14ac:dyDescent="0.2">
      <c r="B69" s="75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7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3" spans="1:25" ht="21" customHeight="1" x14ac:dyDescent="0.2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5" ht="10.15" customHeight="1" x14ac:dyDescent="0.2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5" ht="10.15" customHeight="1" x14ac:dyDescent="0.2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5" ht="21" customHeight="1" x14ac:dyDescent="0.2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5" ht="35.25" customHeight="1" x14ac:dyDescent="0.2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5" ht="21" customHeight="1" x14ac:dyDescent="0.2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5" ht="21" customHeight="1" x14ac:dyDescent="0.2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5" ht="21" customHeight="1" x14ac:dyDescent="0.2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21" customHeight="1" x14ac:dyDescent="0.2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">
      <c r="B83" s="64"/>
      <c r="C83" s="64"/>
      <c r="D83" s="64"/>
      <c r="E83" s="64"/>
      <c r="F83" s="64"/>
      <c r="G83" s="64"/>
      <c r="H83" s="64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">
      <c r="B84" s="64"/>
      <c r="C84" s="64"/>
      <c r="D84" s="64"/>
      <c r="E84" s="64"/>
      <c r="F84" s="64"/>
      <c r="G84" s="64"/>
      <c r="H84" s="64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6" spans="2:25" ht="21" customHeight="1" x14ac:dyDescent="0.2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ht="21" customHeight="1" x14ac:dyDescent="0.2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9" spans="2:25" ht="21" customHeight="1" x14ac:dyDescent="0.2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ht="21" customHeight="1" x14ac:dyDescent="0.2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3" spans="5:24" ht="21" customHeight="1" x14ac:dyDescent="0.2">
      <c r="E113" s="17" t="s">
        <v>60</v>
      </c>
      <c r="F113" s="32"/>
      <c r="G113" s="32"/>
      <c r="H113" s="32"/>
      <c r="I113" s="32"/>
      <c r="J113" s="32"/>
      <c r="Q113" s="17" t="s">
        <v>61</v>
      </c>
      <c r="R113" s="32"/>
      <c r="S113" s="32"/>
      <c r="T113" s="32"/>
      <c r="U113" s="32"/>
      <c r="V113" s="32"/>
      <c r="W113" s="32"/>
    </row>
    <row r="114" spans="5:24" ht="21" customHeight="1" x14ac:dyDescent="0.2">
      <c r="E114" s="17" t="s">
        <v>62</v>
      </c>
      <c r="F114" s="33"/>
      <c r="G114" s="33"/>
      <c r="H114" s="33"/>
      <c r="I114" s="33"/>
      <c r="J114" s="33"/>
      <c r="K114" s="5" t="s">
        <v>63</v>
      </c>
      <c r="Q114" s="17" t="s">
        <v>62</v>
      </c>
      <c r="R114" s="32"/>
      <c r="S114" s="32"/>
      <c r="T114" s="32"/>
      <c r="U114" s="32"/>
      <c r="V114" s="32"/>
      <c r="W114" s="32"/>
      <c r="X114" s="5" t="s">
        <v>63</v>
      </c>
    </row>
    <row r="115" spans="5:24" ht="21" customHeight="1" x14ac:dyDescent="0.2">
      <c r="E115" s="17" t="s">
        <v>64</v>
      </c>
      <c r="F115" s="33"/>
      <c r="G115" s="33"/>
      <c r="H115" s="33"/>
      <c r="I115" s="33"/>
      <c r="J115" s="33"/>
      <c r="Q115" s="34"/>
      <c r="R115" s="34"/>
      <c r="S115" s="34"/>
      <c r="T115" s="34"/>
      <c r="U115" s="34"/>
      <c r="V115" s="34"/>
      <c r="W115" s="34"/>
      <c r="X115" s="34"/>
    </row>
    <row r="116" spans="5:24" ht="24" customHeight="1" x14ac:dyDescent="0.2">
      <c r="E116" s="17" t="s">
        <v>65</v>
      </c>
      <c r="F116" s="29"/>
      <c r="G116" s="29"/>
      <c r="H116" s="29"/>
      <c r="I116" s="29"/>
      <c r="J116" s="29"/>
      <c r="Q116" s="17" t="s">
        <v>65</v>
      </c>
      <c r="R116" s="30"/>
      <c r="S116" s="30"/>
      <c r="T116" s="30"/>
      <c r="U116" s="30"/>
      <c r="V116" s="30"/>
      <c r="W116" s="30"/>
    </row>
    <row r="117" spans="5:24" ht="24" customHeight="1" x14ac:dyDescent="0.2">
      <c r="E117" s="17" t="s">
        <v>66</v>
      </c>
      <c r="F117" s="31"/>
      <c r="G117" s="31"/>
      <c r="H117" s="31"/>
      <c r="I117" s="31"/>
      <c r="J117" s="31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B60:G60"/>
    <mergeCell ref="H60:P60"/>
    <mergeCell ref="Q60:X60"/>
    <mergeCell ref="Y60:Z60"/>
    <mergeCell ref="A34:Z34"/>
    <mergeCell ref="B35:L35"/>
    <mergeCell ref="M35:X35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X24:Z29"/>
    <mergeCell ref="B25:G25"/>
    <mergeCell ref="H25:J25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K25:M25"/>
    <mergeCell ref="N25:P25"/>
    <mergeCell ref="Q25:S25"/>
    <mergeCell ref="T25:U25"/>
    <mergeCell ref="V25:W25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T26:U26"/>
    <mergeCell ref="V26:W26"/>
    <mergeCell ref="B27:G27"/>
    <mergeCell ref="H27:J27"/>
    <mergeCell ref="K27:M27"/>
    <mergeCell ref="N27:P27"/>
    <mergeCell ref="Q27:S27"/>
    <mergeCell ref="T27:U27"/>
    <mergeCell ref="V27:W27"/>
    <mergeCell ref="B26:G26"/>
    <mergeCell ref="H26:J26"/>
    <mergeCell ref="K26:M26"/>
    <mergeCell ref="N26:P26"/>
    <mergeCell ref="Q26:S26"/>
    <mergeCell ref="T30:U30"/>
    <mergeCell ref="V30:W30"/>
    <mergeCell ref="X30:Z30"/>
    <mergeCell ref="A31:Z31"/>
    <mergeCell ref="B33:L33"/>
    <mergeCell ref="M33:X33"/>
    <mergeCell ref="Y33:Z33"/>
    <mergeCell ref="N28:P28"/>
    <mergeCell ref="Q28:S28"/>
    <mergeCell ref="T28:U28"/>
    <mergeCell ref="V28:W28"/>
    <mergeCell ref="B29:G29"/>
    <mergeCell ref="H29:J29"/>
    <mergeCell ref="K29:M29"/>
    <mergeCell ref="N29:P29"/>
    <mergeCell ref="Q29:S29"/>
    <mergeCell ref="T29:U29"/>
    <mergeCell ref="V29:W29"/>
    <mergeCell ref="A30:S30"/>
    <mergeCell ref="B28:G28"/>
    <mergeCell ref="H28:J28"/>
    <mergeCell ref="K28:M28"/>
    <mergeCell ref="B38:L38"/>
    <mergeCell ref="M38:X38"/>
    <mergeCell ref="Y38:Z38"/>
    <mergeCell ref="B39:L39"/>
    <mergeCell ref="Y39:Z39"/>
    <mergeCell ref="Y35:Z35"/>
    <mergeCell ref="B36:L36"/>
    <mergeCell ref="M36:X36"/>
    <mergeCell ref="Y36:Z36"/>
    <mergeCell ref="B37:L37"/>
    <mergeCell ref="M37:X37"/>
    <mergeCell ref="Y37:Z37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044893F1-6360-4EFE-80B1-E88473694CBA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117EDB09-3ECD-4085-BB8C-ED0A9F0072A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627DB265-B612-444B-8FD0-255DA289205E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2834B7EF-C58D-4015-B556-BA89B9FA839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328EB1E0-07E8-4E31-9AA4-D96B71DCA7CD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BE94EDE9-E275-45A3-AEC5-661786EE6B98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7808447B-D614-4FF0-B385-FF42450ED02F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95043E99-225F-4C42-AFFF-27ADB51D4093}">
          <x14:formula1>
            <xm:f>LIST!$E$2:$E$9</xm:f>
          </x14:formula1>
          <xm:sqref>B47:L51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Z118"/>
  <sheetViews>
    <sheetView view="pageBreakPreview" zoomScaleNormal="85" zoomScaleSheetLayoutView="100" workbookViewId="0">
      <selection activeCell="AA51" sqref="AA51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53" t="s">
        <v>40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54" t="s">
        <v>104</v>
      </c>
      <c r="K2" s="154"/>
      <c r="L2" s="154"/>
      <c r="M2" s="154"/>
      <c r="N2" s="154"/>
      <c r="O2" s="154"/>
      <c r="P2" s="154"/>
      <c r="Q2" s="154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53" t="s">
        <v>15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</row>
    <row r="4" spans="1:26" ht="21" customHeight="1" x14ac:dyDescent="0.2">
      <c r="A4" s="153" t="s">
        <v>1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</row>
    <row r="5" spans="1:26" ht="10.1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155"/>
      <c r="N7" s="156"/>
      <c r="O7" s="156"/>
      <c r="P7" s="157"/>
    </row>
    <row r="8" spans="1:26" ht="21" customHeight="1" x14ac:dyDescent="0.2">
      <c r="A8" s="9" t="s">
        <v>43</v>
      </c>
      <c r="G8" s="10"/>
      <c r="H8" s="155"/>
      <c r="I8" s="156"/>
      <c r="J8" s="157"/>
    </row>
    <row r="9" spans="1:26" ht="10.15" customHeight="1" x14ac:dyDescent="0.2"/>
    <row r="10" spans="1:26" s="8" customFormat="1" ht="30" customHeight="1" x14ac:dyDescent="0.2">
      <c r="A10" s="78" t="s">
        <v>7</v>
      </c>
      <c r="B10" s="78" t="s">
        <v>33</v>
      </c>
      <c r="C10" s="78"/>
      <c r="D10" s="78"/>
      <c r="E10" s="78"/>
      <c r="F10" s="78"/>
      <c r="G10" s="78"/>
      <c r="H10" s="78"/>
      <c r="I10" s="78"/>
      <c r="J10" s="78"/>
      <c r="K10" s="78" t="s">
        <v>34</v>
      </c>
      <c r="L10" s="78"/>
      <c r="M10" s="78"/>
      <c r="N10" s="78"/>
      <c r="O10" s="78"/>
      <c r="P10" s="78"/>
      <c r="Q10" s="78"/>
      <c r="R10" s="78"/>
      <c r="S10" s="78" t="s">
        <v>6</v>
      </c>
      <c r="T10" s="78"/>
      <c r="U10" s="78"/>
      <c r="V10" s="78"/>
      <c r="W10" s="78"/>
      <c r="X10" s="78"/>
      <c r="Y10" s="78"/>
      <c r="Z10" s="78"/>
    </row>
    <row r="11" spans="1:26" s="8" customFormat="1" ht="30" customHeight="1" x14ac:dyDescent="0.2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 t="s">
        <v>3</v>
      </c>
      <c r="L11" s="78"/>
      <c r="M11" s="78"/>
      <c r="N11" s="78" t="s">
        <v>4</v>
      </c>
      <c r="O11" s="78"/>
      <c r="P11" s="78"/>
      <c r="Q11" s="78" t="s">
        <v>5</v>
      </c>
      <c r="R11" s="78"/>
      <c r="S11" s="78" t="s">
        <v>3</v>
      </c>
      <c r="T11" s="78"/>
      <c r="U11" s="78"/>
      <c r="V11" s="78" t="s">
        <v>4</v>
      </c>
      <c r="W11" s="78"/>
      <c r="X11" s="78"/>
      <c r="Y11" s="78" t="s">
        <v>5</v>
      </c>
      <c r="Z11" s="78"/>
    </row>
    <row r="12" spans="1:26" ht="24" customHeight="1" x14ac:dyDescent="0.2">
      <c r="A12" s="107" t="s">
        <v>44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10"/>
    </row>
    <row r="13" spans="1:26" ht="24" customHeight="1" x14ac:dyDescent="0.2">
      <c r="A13" s="24">
        <v>1</v>
      </c>
      <c r="B13" s="146" t="s">
        <v>36</v>
      </c>
      <c r="C13" s="146"/>
      <c r="D13" s="146"/>
      <c r="E13" s="146"/>
      <c r="F13" s="146"/>
      <c r="G13" s="146"/>
      <c r="H13" s="146"/>
      <c r="I13" s="146"/>
      <c r="J13" s="146"/>
      <c r="K13" s="158">
        <v>12</v>
      </c>
      <c r="L13" s="158"/>
      <c r="M13" s="158"/>
      <c r="N13" s="150">
        <f>Q24</f>
        <v>0</v>
      </c>
      <c r="O13" s="150"/>
      <c r="P13" s="150"/>
      <c r="Q13" s="125">
        <f>V24/T24*100</f>
        <v>0</v>
      </c>
      <c r="R13" s="125"/>
      <c r="S13" s="159">
        <v>17765440</v>
      </c>
      <c r="T13" s="160"/>
      <c r="U13" s="161"/>
      <c r="V13" s="168"/>
      <c r="W13" s="169"/>
      <c r="X13" s="170"/>
      <c r="Y13" s="140">
        <f>V13/S13*100</f>
        <v>0</v>
      </c>
      <c r="Z13" s="141"/>
    </row>
    <row r="14" spans="1:26" ht="24" customHeight="1" x14ac:dyDescent="0.2">
      <c r="A14" s="24">
        <v>2</v>
      </c>
      <c r="B14" s="146" t="s">
        <v>37</v>
      </c>
      <c r="C14" s="146"/>
      <c r="D14" s="146"/>
      <c r="E14" s="146"/>
      <c r="F14" s="146"/>
      <c r="G14" s="146"/>
      <c r="H14" s="146"/>
      <c r="I14" s="146"/>
      <c r="J14" s="146"/>
      <c r="K14" s="147">
        <v>5838225.6799999997</v>
      </c>
      <c r="L14" s="147"/>
      <c r="M14" s="147"/>
      <c r="N14" s="125">
        <f>Q25</f>
        <v>0</v>
      </c>
      <c r="O14" s="125"/>
      <c r="P14" s="125"/>
      <c r="Q14" s="125">
        <f>V25/T25*100</f>
        <v>0</v>
      </c>
      <c r="R14" s="125"/>
      <c r="S14" s="162"/>
      <c r="T14" s="163"/>
      <c r="U14" s="164"/>
      <c r="V14" s="171"/>
      <c r="W14" s="172"/>
      <c r="X14" s="173"/>
      <c r="Y14" s="142"/>
      <c r="Z14" s="143"/>
    </row>
    <row r="15" spans="1:26" ht="24" customHeight="1" x14ac:dyDescent="0.2">
      <c r="A15" s="24">
        <v>3</v>
      </c>
      <c r="B15" s="146" t="s">
        <v>38</v>
      </c>
      <c r="C15" s="146"/>
      <c r="D15" s="146"/>
      <c r="E15" s="146"/>
      <c r="F15" s="146"/>
      <c r="G15" s="146"/>
      <c r="H15" s="146"/>
      <c r="I15" s="146"/>
      <c r="J15" s="146"/>
      <c r="K15" s="149">
        <v>12</v>
      </c>
      <c r="L15" s="149"/>
      <c r="M15" s="149"/>
      <c r="N15" s="150">
        <f>Q27</f>
        <v>0</v>
      </c>
      <c r="O15" s="150"/>
      <c r="P15" s="150"/>
      <c r="Q15" s="125">
        <f>V26/T26*100</f>
        <v>0</v>
      </c>
      <c r="R15" s="125"/>
      <c r="S15" s="162"/>
      <c r="T15" s="163"/>
      <c r="U15" s="164"/>
      <c r="V15" s="171"/>
      <c r="W15" s="172"/>
      <c r="X15" s="173"/>
      <c r="Y15" s="142"/>
      <c r="Z15" s="143"/>
    </row>
    <row r="16" spans="1:26" ht="24" customHeight="1" x14ac:dyDescent="0.2">
      <c r="A16" s="24">
        <v>4</v>
      </c>
      <c r="B16" s="146" t="s">
        <v>39</v>
      </c>
      <c r="C16" s="146"/>
      <c r="D16" s="146"/>
      <c r="E16" s="146"/>
      <c r="F16" s="146"/>
      <c r="G16" s="146"/>
      <c r="H16" s="146"/>
      <c r="I16" s="146"/>
      <c r="J16" s="146"/>
      <c r="K16" s="149">
        <v>12</v>
      </c>
      <c r="L16" s="149"/>
      <c r="M16" s="149"/>
      <c r="N16" s="150">
        <f>Q28</f>
        <v>0</v>
      </c>
      <c r="O16" s="150"/>
      <c r="P16" s="150"/>
      <c r="Q16" s="125">
        <f>V28/T28*100</f>
        <v>0</v>
      </c>
      <c r="R16" s="125"/>
      <c r="S16" s="162"/>
      <c r="T16" s="163"/>
      <c r="U16" s="164"/>
      <c r="V16" s="171"/>
      <c r="W16" s="172"/>
      <c r="X16" s="173"/>
      <c r="Y16" s="142"/>
      <c r="Z16" s="143"/>
    </row>
    <row r="17" spans="1:26" s="11" customFormat="1" ht="48" customHeight="1" x14ac:dyDescent="0.2">
      <c r="A17" s="27">
        <v>5</v>
      </c>
      <c r="B17" s="151" t="s">
        <v>45</v>
      </c>
      <c r="C17" s="151"/>
      <c r="D17" s="151"/>
      <c r="E17" s="151"/>
      <c r="F17" s="151"/>
      <c r="G17" s="151"/>
      <c r="H17" s="151"/>
      <c r="I17" s="151"/>
      <c r="J17" s="151"/>
      <c r="K17" s="152">
        <v>12</v>
      </c>
      <c r="L17" s="152"/>
      <c r="M17" s="152"/>
      <c r="N17" s="150">
        <f>Q29</f>
        <v>0</v>
      </c>
      <c r="O17" s="150"/>
      <c r="P17" s="150"/>
      <c r="Q17" s="125">
        <f>V29/T29*100</f>
        <v>0</v>
      </c>
      <c r="R17" s="125"/>
      <c r="S17" s="165"/>
      <c r="T17" s="166"/>
      <c r="U17" s="167"/>
      <c r="V17" s="174"/>
      <c r="W17" s="175"/>
      <c r="X17" s="176"/>
      <c r="Y17" s="144"/>
      <c r="Z17" s="145"/>
    </row>
    <row r="18" spans="1:26" s="8" customFormat="1" ht="24" customHeight="1" x14ac:dyDescent="0.2">
      <c r="A18" s="136" t="s">
        <v>46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8"/>
      <c r="Q18" s="91">
        <f>V30</f>
        <v>0</v>
      </c>
      <c r="R18" s="91"/>
      <c r="S18" s="139">
        <f>SUM(S13)</f>
        <v>17765440</v>
      </c>
      <c r="T18" s="139"/>
      <c r="U18" s="139"/>
      <c r="V18" s="139">
        <f>SUM(V13)</f>
        <v>0</v>
      </c>
      <c r="W18" s="139"/>
      <c r="X18" s="139"/>
      <c r="Y18" s="135">
        <f>SUM(Y13)</f>
        <v>0</v>
      </c>
      <c r="Z18" s="135"/>
    </row>
    <row r="19" spans="1:26" ht="9.9499999999999993" customHeight="1" x14ac:dyDescent="0.2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78" t="s">
        <v>41</v>
      </c>
      <c r="C22" s="78"/>
      <c r="D22" s="78"/>
      <c r="E22" s="78"/>
      <c r="F22" s="78"/>
      <c r="G22" s="78"/>
      <c r="H22" s="78" t="s">
        <v>47</v>
      </c>
      <c r="I22" s="78"/>
      <c r="J22" s="78"/>
      <c r="K22" s="78" t="s">
        <v>42</v>
      </c>
      <c r="L22" s="78"/>
      <c r="M22" s="78"/>
      <c r="N22" s="78" t="s">
        <v>48</v>
      </c>
      <c r="O22" s="78"/>
      <c r="P22" s="78"/>
      <c r="Q22" s="78" t="s">
        <v>49</v>
      </c>
      <c r="R22" s="78"/>
      <c r="S22" s="78"/>
      <c r="T22" s="78" t="s">
        <v>50</v>
      </c>
      <c r="U22" s="78"/>
      <c r="V22" s="82" t="s">
        <v>9</v>
      </c>
      <c r="W22" s="82"/>
      <c r="X22" s="78" t="s">
        <v>10</v>
      </c>
      <c r="Y22" s="78"/>
      <c r="Z22" s="78"/>
    </row>
    <row r="23" spans="1:26" ht="24" customHeight="1" x14ac:dyDescent="0.2">
      <c r="A23" s="107" t="s">
        <v>44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9"/>
      <c r="U23" s="109"/>
      <c r="V23" s="108"/>
      <c r="W23" s="108"/>
      <c r="X23" s="108"/>
      <c r="Y23" s="108"/>
      <c r="Z23" s="110"/>
    </row>
    <row r="24" spans="1:26" ht="24" customHeight="1" x14ac:dyDescent="0.2">
      <c r="A24" s="25">
        <v>1</v>
      </c>
      <c r="B24" s="111" t="s">
        <v>36</v>
      </c>
      <c r="C24" s="111"/>
      <c r="D24" s="111"/>
      <c r="E24" s="111"/>
      <c r="F24" s="111"/>
      <c r="G24" s="111"/>
      <c r="H24" s="112">
        <v>12</v>
      </c>
      <c r="I24" s="112"/>
      <c r="J24" s="112"/>
      <c r="K24" s="104"/>
      <c r="L24" s="104"/>
      <c r="M24" s="104"/>
      <c r="N24" s="104"/>
      <c r="O24" s="104"/>
      <c r="P24" s="104"/>
      <c r="Q24" s="104"/>
      <c r="R24" s="104"/>
      <c r="S24" s="105"/>
      <c r="T24" s="101">
        <v>10</v>
      </c>
      <c r="U24" s="101"/>
      <c r="V24" s="94">
        <f>(T24*((K24*0)+(N24*50)+(Q24*100)))/(H24*100)</f>
        <v>0</v>
      </c>
      <c r="W24" s="95"/>
      <c r="X24" s="113"/>
      <c r="Y24" s="93"/>
      <c r="Z24" s="114"/>
    </row>
    <row r="25" spans="1:26" ht="24" customHeight="1" x14ac:dyDescent="0.2">
      <c r="A25" s="25">
        <v>2</v>
      </c>
      <c r="B25" s="111" t="s">
        <v>37</v>
      </c>
      <c r="C25" s="111"/>
      <c r="D25" s="111"/>
      <c r="E25" s="111"/>
      <c r="F25" s="111"/>
      <c r="G25" s="111"/>
      <c r="H25" s="121">
        <v>5838225.6799999997</v>
      </c>
      <c r="I25" s="121"/>
      <c r="J25" s="121"/>
      <c r="K25" s="122"/>
      <c r="L25" s="122"/>
      <c r="M25" s="122"/>
      <c r="N25" s="122"/>
      <c r="O25" s="122"/>
      <c r="P25" s="122"/>
      <c r="Q25" s="122"/>
      <c r="R25" s="122"/>
      <c r="S25" s="203"/>
      <c r="T25" s="101">
        <v>40</v>
      </c>
      <c r="U25" s="101"/>
      <c r="V25" s="94">
        <f>(T25*((K25*0)+(N25*50)+(Q25*100)))/(H25*100)</f>
        <v>0</v>
      </c>
      <c r="W25" s="95"/>
      <c r="X25" s="115"/>
      <c r="Y25" s="116"/>
      <c r="Z25" s="117"/>
    </row>
    <row r="26" spans="1:26" ht="24" customHeight="1" x14ac:dyDescent="0.2">
      <c r="A26" s="26">
        <v>3</v>
      </c>
      <c r="B26" s="96" t="s">
        <v>38</v>
      </c>
      <c r="C26" s="96"/>
      <c r="D26" s="96"/>
      <c r="E26" s="96"/>
      <c r="F26" s="96"/>
      <c r="G26" s="96"/>
      <c r="H26" s="97">
        <v>12</v>
      </c>
      <c r="I26" s="97"/>
      <c r="J26" s="97"/>
      <c r="K26" s="197">
        <f>K27</f>
        <v>0</v>
      </c>
      <c r="L26" s="198"/>
      <c r="M26" s="199"/>
      <c r="N26" s="197">
        <f t="shared" ref="N26" si="0">N27</f>
        <v>0</v>
      </c>
      <c r="O26" s="198"/>
      <c r="P26" s="199"/>
      <c r="Q26" s="197">
        <f t="shared" ref="Q26" si="1">Q27</f>
        <v>0</v>
      </c>
      <c r="R26" s="198"/>
      <c r="S26" s="199"/>
      <c r="T26" s="123">
        <f>SUM(T27)</f>
        <v>20</v>
      </c>
      <c r="U26" s="123"/>
      <c r="V26" s="124">
        <f>SUM(V27)</f>
        <v>0</v>
      </c>
      <c r="W26" s="125"/>
      <c r="X26" s="115"/>
      <c r="Y26" s="116"/>
      <c r="Z26" s="117"/>
    </row>
    <row r="27" spans="1:26" ht="48" customHeight="1" x14ac:dyDescent="0.2">
      <c r="A27" s="20">
        <v>3.1</v>
      </c>
      <c r="B27" s="126" t="s">
        <v>103</v>
      </c>
      <c r="C27" s="127"/>
      <c r="D27" s="127"/>
      <c r="E27" s="127"/>
      <c r="F27" s="127"/>
      <c r="G27" s="128"/>
      <c r="H27" s="129">
        <v>12</v>
      </c>
      <c r="I27" s="130"/>
      <c r="J27" s="131"/>
      <c r="K27" s="105"/>
      <c r="L27" s="132"/>
      <c r="M27" s="133"/>
      <c r="N27" s="105"/>
      <c r="O27" s="132"/>
      <c r="P27" s="133"/>
      <c r="Q27" s="105"/>
      <c r="R27" s="132"/>
      <c r="S27" s="132"/>
      <c r="T27" s="134">
        <v>20</v>
      </c>
      <c r="U27" s="134"/>
      <c r="V27" s="94">
        <f>(T27*((K27*0)+(N27*50)+(Q27*100)))/(H27*100)</f>
        <v>0</v>
      </c>
      <c r="W27" s="95"/>
      <c r="X27" s="115"/>
      <c r="Y27" s="116"/>
      <c r="Z27" s="117"/>
    </row>
    <row r="28" spans="1:26" ht="48" customHeight="1" x14ac:dyDescent="0.2">
      <c r="A28" s="25">
        <v>4</v>
      </c>
      <c r="B28" s="102" t="s">
        <v>39</v>
      </c>
      <c r="C28" s="102"/>
      <c r="D28" s="102"/>
      <c r="E28" s="102"/>
      <c r="F28" s="102"/>
      <c r="G28" s="102"/>
      <c r="H28" s="106">
        <v>12</v>
      </c>
      <c r="I28" s="106"/>
      <c r="J28" s="106"/>
      <c r="K28" s="104"/>
      <c r="L28" s="104"/>
      <c r="M28" s="104"/>
      <c r="N28" s="104"/>
      <c r="O28" s="104"/>
      <c r="P28" s="104"/>
      <c r="Q28" s="104"/>
      <c r="R28" s="104"/>
      <c r="S28" s="105"/>
      <c r="T28" s="101">
        <v>15</v>
      </c>
      <c r="U28" s="101"/>
      <c r="V28" s="94">
        <f t="shared" ref="V28:V29" si="2">(T28*((K28*0)+(N28*50)+(Q28*100)))/(H28*100)</f>
        <v>0</v>
      </c>
      <c r="W28" s="95"/>
      <c r="X28" s="115"/>
      <c r="Y28" s="116"/>
      <c r="Z28" s="117"/>
    </row>
    <row r="29" spans="1:26" ht="48" customHeight="1" x14ac:dyDescent="0.2">
      <c r="A29" s="25">
        <v>5</v>
      </c>
      <c r="B29" s="102" t="s">
        <v>51</v>
      </c>
      <c r="C29" s="102"/>
      <c r="D29" s="102"/>
      <c r="E29" s="102"/>
      <c r="F29" s="102"/>
      <c r="G29" s="102"/>
      <c r="H29" s="103">
        <v>12</v>
      </c>
      <c r="I29" s="103"/>
      <c r="J29" s="103"/>
      <c r="K29" s="104"/>
      <c r="L29" s="104"/>
      <c r="M29" s="104"/>
      <c r="N29" s="104"/>
      <c r="O29" s="104"/>
      <c r="P29" s="104"/>
      <c r="Q29" s="104"/>
      <c r="R29" s="104"/>
      <c r="S29" s="105"/>
      <c r="T29" s="101">
        <v>15</v>
      </c>
      <c r="U29" s="101"/>
      <c r="V29" s="94">
        <f t="shared" si="2"/>
        <v>0</v>
      </c>
      <c r="W29" s="95"/>
      <c r="X29" s="118"/>
      <c r="Y29" s="119"/>
      <c r="Z29" s="120"/>
    </row>
    <row r="30" spans="1:26" ht="24" customHeight="1" x14ac:dyDescent="0.2">
      <c r="A30" s="88" t="s">
        <v>11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9">
        <f>SUM(T24,T25,T26,T28,T29)</f>
        <v>100</v>
      </c>
      <c r="U30" s="90"/>
      <c r="V30" s="91">
        <f>SUM(V24:W26,V28:W29)</f>
        <v>0</v>
      </c>
      <c r="W30" s="91"/>
      <c r="X30" s="92"/>
      <c r="Y30" s="92"/>
      <c r="Z30" s="92"/>
    </row>
    <row r="31" spans="1:26" ht="9.9499999999999993" customHeight="1" x14ac:dyDescent="0.2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78" t="s">
        <v>52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9" t="s">
        <v>53</v>
      </c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1"/>
      <c r="Y33" s="82" t="s">
        <v>54</v>
      </c>
      <c r="Z33" s="82"/>
    </row>
    <row r="34" spans="1:26" ht="24" customHeight="1" x14ac:dyDescent="0.2">
      <c r="A34" s="83" t="s">
        <v>55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5"/>
    </row>
    <row r="35" spans="1:26" ht="48" customHeight="1" x14ac:dyDescent="0.2">
      <c r="A35" s="19" t="str">
        <f>IF(B35&lt;&gt;"","2.1.1","")</f>
        <v/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57"/>
      <c r="Z35" s="57"/>
    </row>
    <row r="36" spans="1:26" ht="48" customHeight="1" x14ac:dyDescent="0.2">
      <c r="A36" s="19" t="str">
        <f>IF(B36&lt;&gt;"","2.1.2","")</f>
        <v/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57"/>
      <c r="Z36" s="57"/>
    </row>
    <row r="37" spans="1:26" ht="48" customHeight="1" x14ac:dyDescent="0.2">
      <c r="A37" s="19" t="str">
        <f>IF(B37&lt;&gt;"","2.1.3","")</f>
        <v/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57"/>
      <c r="Z37" s="57"/>
    </row>
    <row r="38" spans="1:26" ht="48" customHeight="1" x14ac:dyDescent="0.2">
      <c r="A38" s="19" t="str">
        <f>IF(B38&lt;&gt;"","2.1.4","")</f>
        <v/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6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57"/>
      <c r="Z38" s="57"/>
    </row>
    <row r="39" spans="1:26" ht="48" customHeight="1" x14ac:dyDescent="0.2">
      <c r="A39" s="19" t="str">
        <f>IF(B39&lt;&gt;"","2.1.5","")</f>
        <v/>
      </c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8"/>
      <c r="M39" s="66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8"/>
      <c r="Y39" s="86"/>
      <c r="Z39" s="87"/>
    </row>
    <row r="40" spans="1:26" ht="24" customHeight="1" x14ac:dyDescent="0.2">
      <c r="A40" s="83" t="s">
        <v>56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5"/>
    </row>
    <row r="41" spans="1:26" ht="48" customHeight="1" x14ac:dyDescent="0.2">
      <c r="A41" s="19" t="str">
        <f>IF(B41&lt;&gt;"","2.2.1","")</f>
        <v/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8"/>
      <c r="Y41" s="57"/>
      <c r="Z41" s="57"/>
    </row>
    <row r="42" spans="1:26" ht="48" customHeight="1" x14ac:dyDescent="0.2">
      <c r="A42" s="19" t="str">
        <f>IF(B42&lt;&gt;"","2.2.2","")</f>
        <v/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6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57"/>
      <c r="Z42" s="57"/>
    </row>
    <row r="43" spans="1:26" ht="48" customHeight="1" x14ac:dyDescent="0.2">
      <c r="A43" s="19" t="str">
        <f>IF(B43&lt;&gt;"","2.2.3","")</f>
        <v/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8"/>
      <c r="Y43" s="57"/>
      <c r="Z43" s="57"/>
    </row>
    <row r="44" spans="1:26" ht="48" customHeight="1" x14ac:dyDescent="0.2">
      <c r="A44" s="19" t="str">
        <f>IF(B44&lt;&gt;"","2.2.4","")</f>
        <v/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6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57"/>
      <c r="Z44" s="57"/>
    </row>
    <row r="45" spans="1:26" ht="48" customHeight="1" x14ac:dyDescent="0.2">
      <c r="A45" s="19" t="str">
        <f>IF(B45&lt;&gt;"","2.2.5","")</f>
        <v/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6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8"/>
      <c r="Y45" s="57"/>
      <c r="Z45" s="57"/>
    </row>
    <row r="46" spans="1:26" ht="24" customHeight="1" x14ac:dyDescent="0.2">
      <c r="A46" s="83" t="s">
        <v>57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5"/>
    </row>
    <row r="47" spans="1:26" ht="48" customHeight="1" x14ac:dyDescent="0.2">
      <c r="A47" s="19" t="str">
        <f>IF(B47&lt;&gt;"","2.3.1","")</f>
        <v/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6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8"/>
      <c r="Y47" s="57"/>
      <c r="Z47" s="57"/>
    </row>
    <row r="48" spans="1:26" ht="48" customHeight="1" x14ac:dyDescent="0.2">
      <c r="A48" s="19" t="str">
        <f>IF(B48&lt;&gt;"","2.3.2","")</f>
        <v/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6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8"/>
      <c r="Y48" s="57"/>
      <c r="Z48" s="57"/>
    </row>
    <row r="49" spans="1:26" ht="48" customHeight="1" x14ac:dyDescent="0.2">
      <c r="A49" s="19" t="str">
        <f>IF(B49&lt;&gt;"","2.3.3","")</f>
        <v/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6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8"/>
      <c r="Y49" s="57"/>
      <c r="Z49" s="57"/>
    </row>
    <row r="50" spans="1:26" ht="48" customHeight="1" x14ac:dyDescent="0.2">
      <c r="A50" s="19" t="str">
        <f>IF(B50&lt;&gt;"","2.3.4","")</f>
        <v/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6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8"/>
      <c r="Y50" s="57"/>
      <c r="Z50" s="57"/>
    </row>
    <row r="51" spans="1:26" ht="48" customHeight="1" x14ac:dyDescent="0.2">
      <c r="A51" s="19" t="str">
        <f>IF(B51&lt;&gt;"","2.3.5","")</f>
        <v/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6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8"/>
      <c r="Y51" s="57"/>
      <c r="Z51" s="57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78" t="s">
        <v>58</v>
      </c>
      <c r="C55" s="78"/>
      <c r="D55" s="78"/>
      <c r="E55" s="78"/>
      <c r="F55" s="78"/>
      <c r="G55" s="78"/>
      <c r="H55" s="78" t="s">
        <v>53</v>
      </c>
      <c r="I55" s="78"/>
      <c r="J55" s="78"/>
      <c r="K55" s="78"/>
      <c r="L55" s="78"/>
      <c r="M55" s="78"/>
      <c r="N55" s="78"/>
      <c r="O55" s="78"/>
      <c r="P55" s="78"/>
      <c r="Q55" s="79" t="s">
        <v>59</v>
      </c>
      <c r="R55" s="80"/>
      <c r="S55" s="80"/>
      <c r="T55" s="80"/>
      <c r="U55" s="80"/>
      <c r="V55" s="80"/>
      <c r="W55" s="80"/>
      <c r="X55" s="81"/>
      <c r="Y55" s="82" t="s">
        <v>54</v>
      </c>
      <c r="Z55" s="82"/>
    </row>
    <row r="56" spans="1:26" ht="72" customHeight="1" x14ac:dyDescent="0.2">
      <c r="A56" s="19" t="str">
        <f>IF(B56&lt;&gt;"","3.1","")</f>
        <v/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6"/>
      <c r="R56" s="67"/>
      <c r="S56" s="67"/>
      <c r="T56" s="67"/>
      <c r="U56" s="67"/>
      <c r="V56" s="67"/>
      <c r="W56" s="67"/>
      <c r="X56" s="68"/>
      <c r="Y56" s="57"/>
      <c r="Z56" s="57"/>
    </row>
    <row r="57" spans="1:26" ht="72" customHeight="1" x14ac:dyDescent="0.2">
      <c r="A57" s="19" t="str">
        <f>IF(B57&lt;&gt;"","3.2","")</f>
        <v/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6"/>
      <c r="R57" s="67"/>
      <c r="S57" s="67"/>
      <c r="T57" s="67"/>
      <c r="U57" s="67"/>
      <c r="V57" s="67"/>
      <c r="W57" s="67"/>
      <c r="X57" s="68"/>
      <c r="Y57" s="57"/>
      <c r="Z57" s="57"/>
    </row>
    <row r="58" spans="1:26" ht="72" customHeight="1" x14ac:dyDescent="0.2">
      <c r="A58" s="19" t="str">
        <f>IF(B58&lt;&gt;"","3.3","")</f>
        <v/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6"/>
      <c r="R58" s="67"/>
      <c r="S58" s="67"/>
      <c r="T58" s="67"/>
      <c r="U58" s="67"/>
      <c r="V58" s="67"/>
      <c r="W58" s="67"/>
      <c r="X58" s="68"/>
      <c r="Y58" s="57"/>
      <c r="Z58" s="57"/>
    </row>
    <row r="59" spans="1:26" ht="72" customHeight="1" x14ac:dyDescent="0.2">
      <c r="A59" s="19" t="str">
        <f>IF(B59&lt;&gt;"","3.4","")</f>
        <v/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6"/>
      <c r="R59" s="67"/>
      <c r="S59" s="67"/>
      <c r="T59" s="67"/>
      <c r="U59" s="67"/>
      <c r="V59" s="67"/>
      <c r="W59" s="67"/>
      <c r="X59" s="68"/>
      <c r="Y59" s="57"/>
      <c r="Z59" s="57"/>
    </row>
    <row r="60" spans="1:26" ht="72" customHeight="1" x14ac:dyDescent="0.2">
      <c r="A60" s="19" t="str">
        <f>IF(B60&lt;&gt;"","3.5","")</f>
        <v/>
      </c>
      <c r="B60" s="66"/>
      <c r="C60" s="67"/>
      <c r="D60" s="67"/>
      <c r="E60" s="67"/>
      <c r="F60" s="67"/>
      <c r="G60" s="68"/>
      <c r="H60" s="66"/>
      <c r="I60" s="67"/>
      <c r="J60" s="67"/>
      <c r="K60" s="67"/>
      <c r="L60" s="67"/>
      <c r="M60" s="67"/>
      <c r="N60" s="67"/>
      <c r="O60" s="67"/>
      <c r="P60" s="68"/>
      <c r="Q60" s="66"/>
      <c r="R60" s="67"/>
      <c r="S60" s="67"/>
      <c r="T60" s="67"/>
      <c r="U60" s="67"/>
      <c r="V60" s="67"/>
      <c r="W60" s="67"/>
      <c r="X60" s="68"/>
      <c r="Y60" s="86"/>
      <c r="Z60" s="87"/>
    </row>
    <row r="61" spans="1:26" ht="72" customHeight="1" x14ac:dyDescent="0.2">
      <c r="A61" s="19" t="str">
        <f>IF(B61&lt;&gt;"","3.6","")</f>
        <v/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6"/>
      <c r="R61" s="67"/>
      <c r="S61" s="67"/>
      <c r="T61" s="67"/>
      <c r="U61" s="67"/>
      <c r="V61" s="67"/>
      <c r="W61" s="67"/>
      <c r="X61" s="68"/>
      <c r="Y61" s="57"/>
      <c r="Z61" s="57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69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1"/>
    </row>
    <row r="66" spans="1:25" ht="48" customHeight="1" x14ac:dyDescent="0.2">
      <c r="B66" s="72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4"/>
    </row>
    <row r="67" spans="1:25" ht="48" customHeight="1" x14ac:dyDescent="0.2">
      <c r="B67" s="72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4"/>
    </row>
    <row r="68" spans="1:25" ht="48" customHeight="1" x14ac:dyDescent="0.2">
      <c r="B68" s="72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4"/>
    </row>
    <row r="69" spans="1:25" ht="48" customHeight="1" x14ac:dyDescent="0.2">
      <c r="B69" s="75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7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3" spans="1:25" ht="21" customHeight="1" x14ac:dyDescent="0.2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5" ht="10.15" customHeight="1" x14ac:dyDescent="0.2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5" ht="10.15" customHeight="1" x14ac:dyDescent="0.2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5" ht="21" customHeight="1" x14ac:dyDescent="0.2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5" ht="35.25" customHeight="1" x14ac:dyDescent="0.2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5" ht="21" customHeight="1" x14ac:dyDescent="0.2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5" ht="21" customHeight="1" x14ac:dyDescent="0.2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5" ht="21" customHeight="1" x14ac:dyDescent="0.2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21" customHeight="1" x14ac:dyDescent="0.2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">
      <c r="B83" s="64"/>
      <c r="C83" s="64"/>
      <c r="D83" s="64"/>
      <c r="E83" s="64"/>
      <c r="F83" s="64"/>
      <c r="G83" s="64"/>
      <c r="H83" s="64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">
      <c r="B84" s="64"/>
      <c r="C84" s="64"/>
      <c r="D84" s="64"/>
      <c r="E84" s="64"/>
      <c r="F84" s="64"/>
      <c r="G84" s="64"/>
      <c r="H84" s="64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6" spans="2:25" ht="21" customHeight="1" x14ac:dyDescent="0.2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ht="21" customHeight="1" x14ac:dyDescent="0.2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9" spans="2:25" ht="21" customHeight="1" x14ac:dyDescent="0.2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ht="21" customHeight="1" x14ac:dyDescent="0.2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3" spans="5:24" ht="21" customHeight="1" x14ac:dyDescent="0.2">
      <c r="E113" s="17" t="s">
        <v>60</v>
      </c>
      <c r="F113" s="32"/>
      <c r="G113" s="32"/>
      <c r="H113" s="32"/>
      <c r="I113" s="32"/>
      <c r="J113" s="32"/>
      <c r="Q113" s="17" t="s">
        <v>61</v>
      </c>
      <c r="R113" s="32"/>
      <c r="S113" s="32"/>
      <c r="T113" s="32"/>
      <c r="U113" s="32"/>
      <c r="V113" s="32"/>
      <c r="W113" s="32"/>
    </row>
    <row r="114" spans="5:24" ht="21" customHeight="1" x14ac:dyDescent="0.2">
      <c r="E114" s="17" t="s">
        <v>62</v>
      </c>
      <c r="F114" s="33"/>
      <c r="G114" s="33"/>
      <c r="H114" s="33"/>
      <c r="I114" s="33"/>
      <c r="J114" s="33"/>
      <c r="K114" s="5" t="s">
        <v>63</v>
      </c>
      <c r="Q114" s="17" t="s">
        <v>62</v>
      </c>
      <c r="R114" s="32"/>
      <c r="S114" s="32"/>
      <c r="T114" s="32"/>
      <c r="U114" s="32"/>
      <c r="V114" s="32"/>
      <c r="W114" s="32"/>
      <c r="X114" s="5" t="s">
        <v>63</v>
      </c>
    </row>
    <row r="115" spans="5:24" ht="21" customHeight="1" x14ac:dyDescent="0.2">
      <c r="E115" s="17" t="s">
        <v>64</v>
      </c>
      <c r="F115" s="33"/>
      <c r="G115" s="33"/>
      <c r="H115" s="33"/>
      <c r="I115" s="33"/>
      <c r="J115" s="33"/>
      <c r="Q115" s="34"/>
      <c r="R115" s="34"/>
      <c r="S115" s="34"/>
      <c r="T115" s="34"/>
      <c r="U115" s="34"/>
      <c r="V115" s="34"/>
      <c r="W115" s="34"/>
      <c r="X115" s="34"/>
    </row>
    <row r="116" spans="5:24" ht="24" customHeight="1" x14ac:dyDescent="0.2">
      <c r="E116" s="17" t="s">
        <v>65</v>
      </c>
      <c r="F116" s="29"/>
      <c r="G116" s="29"/>
      <c r="H116" s="29"/>
      <c r="I116" s="29"/>
      <c r="J116" s="29"/>
      <c r="Q116" s="17" t="s">
        <v>65</v>
      </c>
      <c r="R116" s="30"/>
      <c r="S116" s="30"/>
      <c r="T116" s="30"/>
      <c r="U116" s="30"/>
      <c r="V116" s="30"/>
      <c r="W116" s="30"/>
    </row>
    <row r="117" spans="5:24" ht="24" customHeight="1" x14ac:dyDescent="0.2">
      <c r="E117" s="17" t="s">
        <v>66</v>
      </c>
      <c r="F117" s="31"/>
      <c r="G117" s="31"/>
      <c r="H117" s="31"/>
      <c r="I117" s="31"/>
      <c r="J117" s="31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5338FFF5-BC7C-4121-AEF9-0C71A8A0B96E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24EA2E5-657F-43AB-B83A-5165584F4E97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04EC931E-7254-4393-B939-C001F398CA41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E3AC04C3-2380-488D-B8D1-142A8A30C33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CE3BD4C-DDF4-4CC3-97A2-5F623686E30C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2B34C995-23E2-42C5-BC00-956D3F866072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4D255711-19EF-4B4F-B9B7-09C39C71A0FC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B561003B-BB1B-476D-8BC4-57403D870364}">
          <x14:formula1>
            <xm:f>LIST!$E$2:$E$9</xm:f>
          </x14:formula1>
          <xm:sqref>B47:L51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Z118"/>
  <sheetViews>
    <sheetView view="pageBreakPreview" zoomScaleNormal="85" zoomScaleSheetLayoutView="100" workbookViewId="0">
      <selection activeCell="AA51" sqref="AA51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53" t="s">
        <v>40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54" t="s">
        <v>104</v>
      </c>
      <c r="K2" s="154"/>
      <c r="L2" s="154"/>
      <c r="M2" s="154"/>
      <c r="N2" s="154"/>
      <c r="O2" s="154"/>
      <c r="P2" s="154"/>
      <c r="Q2" s="154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53" t="s">
        <v>16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</row>
    <row r="4" spans="1:26" ht="21" customHeight="1" x14ac:dyDescent="0.2">
      <c r="A4" s="153" t="s">
        <v>1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</row>
    <row r="5" spans="1:26" ht="10.1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155"/>
      <c r="N7" s="156"/>
      <c r="O7" s="156"/>
      <c r="P7" s="157"/>
    </row>
    <row r="8" spans="1:26" ht="21" customHeight="1" x14ac:dyDescent="0.2">
      <c r="A8" s="9" t="s">
        <v>43</v>
      </c>
      <c r="G8" s="10"/>
      <c r="H8" s="155"/>
      <c r="I8" s="156"/>
      <c r="J8" s="157"/>
    </row>
    <row r="9" spans="1:26" ht="10.15" customHeight="1" x14ac:dyDescent="0.2"/>
    <row r="10" spans="1:26" s="8" customFormat="1" ht="30" customHeight="1" x14ac:dyDescent="0.2">
      <c r="A10" s="78" t="s">
        <v>7</v>
      </c>
      <c r="B10" s="78" t="s">
        <v>33</v>
      </c>
      <c r="C10" s="78"/>
      <c r="D10" s="78"/>
      <c r="E10" s="78"/>
      <c r="F10" s="78"/>
      <c r="G10" s="78"/>
      <c r="H10" s="78"/>
      <c r="I10" s="78"/>
      <c r="J10" s="78"/>
      <c r="K10" s="78" t="s">
        <v>34</v>
      </c>
      <c r="L10" s="78"/>
      <c r="M10" s="78"/>
      <c r="N10" s="78"/>
      <c r="O10" s="78"/>
      <c r="P10" s="78"/>
      <c r="Q10" s="78"/>
      <c r="R10" s="78"/>
      <c r="S10" s="78" t="s">
        <v>6</v>
      </c>
      <c r="T10" s="78"/>
      <c r="U10" s="78"/>
      <c r="V10" s="78"/>
      <c r="W10" s="78"/>
      <c r="X10" s="78"/>
      <c r="Y10" s="78"/>
      <c r="Z10" s="78"/>
    </row>
    <row r="11" spans="1:26" s="8" customFormat="1" ht="30" customHeight="1" x14ac:dyDescent="0.2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 t="s">
        <v>3</v>
      </c>
      <c r="L11" s="78"/>
      <c r="M11" s="78"/>
      <c r="N11" s="78" t="s">
        <v>4</v>
      </c>
      <c r="O11" s="78"/>
      <c r="P11" s="78"/>
      <c r="Q11" s="78" t="s">
        <v>5</v>
      </c>
      <c r="R11" s="78"/>
      <c r="S11" s="78" t="s">
        <v>3</v>
      </c>
      <c r="T11" s="78"/>
      <c r="U11" s="78"/>
      <c r="V11" s="78" t="s">
        <v>4</v>
      </c>
      <c r="W11" s="78"/>
      <c r="X11" s="78"/>
      <c r="Y11" s="78" t="s">
        <v>5</v>
      </c>
      <c r="Z11" s="78"/>
    </row>
    <row r="12" spans="1:26" ht="24" customHeight="1" x14ac:dyDescent="0.2">
      <c r="A12" s="107" t="s">
        <v>44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10"/>
    </row>
    <row r="13" spans="1:26" ht="24" customHeight="1" x14ac:dyDescent="0.2">
      <c r="A13" s="24">
        <v>1</v>
      </c>
      <c r="B13" s="146" t="s">
        <v>36</v>
      </c>
      <c r="C13" s="146"/>
      <c r="D13" s="146"/>
      <c r="E13" s="146"/>
      <c r="F13" s="146"/>
      <c r="G13" s="146"/>
      <c r="H13" s="146"/>
      <c r="I13" s="146"/>
      <c r="J13" s="146"/>
      <c r="K13" s="158">
        <v>12</v>
      </c>
      <c r="L13" s="158"/>
      <c r="M13" s="158"/>
      <c r="N13" s="150">
        <f>Q24</f>
        <v>0</v>
      </c>
      <c r="O13" s="150"/>
      <c r="P13" s="150"/>
      <c r="Q13" s="125">
        <f>V24/T24*100</f>
        <v>0</v>
      </c>
      <c r="R13" s="125"/>
      <c r="S13" s="159">
        <v>19095200</v>
      </c>
      <c r="T13" s="160"/>
      <c r="U13" s="161"/>
      <c r="V13" s="168"/>
      <c r="W13" s="169"/>
      <c r="X13" s="170"/>
      <c r="Y13" s="140">
        <f>V13/S13*100</f>
        <v>0</v>
      </c>
      <c r="Z13" s="141"/>
    </row>
    <row r="14" spans="1:26" ht="24" customHeight="1" x14ac:dyDescent="0.2">
      <c r="A14" s="24">
        <v>2</v>
      </c>
      <c r="B14" s="146" t="s">
        <v>37</v>
      </c>
      <c r="C14" s="146"/>
      <c r="D14" s="146"/>
      <c r="E14" s="146"/>
      <c r="F14" s="146"/>
      <c r="G14" s="146"/>
      <c r="H14" s="146"/>
      <c r="I14" s="146"/>
      <c r="J14" s="146"/>
      <c r="K14" s="147">
        <v>5983680.4299999997</v>
      </c>
      <c r="L14" s="147"/>
      <c r="M14" s="147"/>
      <c r="N14" s="125">
        <f>Q25</f>
        <v>0</v>
      </c>
      <c r="O14" s="125"/>
      <c r="P14" s="125"/>
      <c r="Q14" s="125">
        <f>V25/T25*100</f>
        <v>0</v>
      </c>
      <c r="R14" s="125"/>
      <c r="S14" s="162"/>
      <c r="T14" s="163"/>
      <c r="U14" s="164"/>
      <c r="V14" s="171"/>
      <c r="W14" s="172"/>
      <c r="X14" s="173"/>
      <c r="Y14" s="142"/>
      <c r="Z14" s="143"/>
    </row>
    <row r="15" spans="1:26" ht="24" customHeight="1" x14ac:dyDescent="0.2">
      <c r="A15" s="24">
        <v>3</v>
      </c>
      <c r="B15" s="146" t="s">
        <v>38</v>
      </c>
      <c r="C15" s="146"/>
      <c r="D15" s="146"/>
      <c r="E15" s="146"/>
      <c r="F15" s="146"/>
      <c r="G15" s="146"/>
      <c r="H15" s="146"/>
      <c r="I15" s="146"/>
      <c r="J15" s="146"/>
      <c r="K15" s="149">
        <v>12</v>
      </c>
      <c r="L15" s="149"/>
      <c r="M15" s="149"/>
      <c r="N15" s="150">
        <f>Q27</f>
        <v>0</v>
      </c>
      <c r="O15" s="150"/>
      <c r="P15" s="150"/>
      <c r="Q15" s="125">
        <f>V26/T26*100</f>
        <v>0</v>
      </c>
      <c r="R15" s="125"/>
      <c r="S15" s="162"/>
      <c r="T15" s="163"/>
      <c r="U15" s="164"/>
      <c r="V15" s="171"/>
      <c r="W15" s="172"/>
      <c r="X15" s="173"/>
      <c r="Y15" s="142"/>
      <c r="Z15" s="143"/>
    </row>
    <row r="16" spans="1:26" ht="24" customHeight="1" x14ac:dyDescent="0.2">
      <c r="A16" s="24">
        <v>4</v>
      </c>
      <c r="B16" s="146" t="s">
        <v>39</v>
      </c>
      <c r="C16" s="146"/>
      <c r="D16" s="146"/>
      <c r="E16" s="146"/>
      <c r="F16" s="146"/>
      <c r="G16" s="146"/>
      <c r="H16" s="146"/>
      <c r="I16" s="146"/>
      <c r="J16" s="146"/>
      <c r="K16" s="149">
        <v>12</v>
      </c>
      <c r="L16" s="149"/>
      <c r="M16" s="149"/>
      <c r="N16" s="150">
        <f>Q28</f>
        <v>0</v>
      </c>
      <c r="O16" s="150"/>
      <c r="P16" s="150"/>
      <c r="Q16" s="125">
        <f>V28/T28*100</f>
        <v>0</v>
      </c>
      <c r="R16" s="125"/>
      <c r="S16" s="162"/>
      <c r="T16" s="163"/>
      <c r="U16" s="164"/>
      <c r="V16" s="171"/>
      <c r="W16" s="172"/>
      <c r="X16" s="173"/>
      <c r="Y16" s="142"/>
      <c r="Z16" s="143"/>
    </row>
    <row r="17" spans="1:26" s="11" customFormat="1" ht="48" customHeight="1" x14ac:dyDescent="0.2">
      <c r="A17" s="27">
        <v>5</v>
      </c>
      <c r="B17" s="151" t="s">
        <v>45</v>
      </c>
      <c r="C17" s="151"/>
      <c r="D17" s="151"/>
      <c r="E17" s="151"/>
      <c r="F17" s="151"/>
      <c r="G17" s="151"/>
      <c r="H17" s="151"/>
      <c r="I17" s="151"/>
      <c r="J17" s="151"/>
      <c r="K17" s="152">
        <v>12</v>
      </c>
      <c r="L17" s="152"/>
      <c r="M17" s="152"/>
      <c r="N17" s="150">
        <f>Q29</f>
        <v>0</v>
      </c>
      <c r="O17" s="150"/>
      <c r="P17" s="150"/>
      <c r="Q17" s="125">
        <f>V29/T29*100</f>
        <v>0</v>
      </c>
      <c r="R17" s="125"/>
      <c r="S17" s="165"/>
      <c r="T17" s="166"/>
      <c r="U17" s="167"/>
      <c r="V17" s="174"/>
      <c r="W17" s="175"/>
      <c r="X17" s="176"/>
      <c r="Y17" s="144"/>
      <c r="Z17" s="145"/>
    </row>
    <row r="18" spans="1:26" s="8" customFormat="1" ht="24" customHeight="1" x14ac:dyDescent="0.2">
      <c r="A18" s="136" t="s">
        <v>46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8"/>
      <c r="Q18" s="91">
        <f>V30</f>
        <v>0</v>
      </c>
      <c r="R18" s="91"/>
      <c r="S18" s="139">
        <f>SUM(S13)</f>
        <v>19095200</v>
      </c>
      <c r="T18" s="139"/>
      <c r="U18" s="139"/>
      <c r="V18" s="139">
        <f>SUM(V13)</f>
        <v>0</v>
      </c>
      <c r="W18" s="139"/>
      <c r="X18" s="139"/>
      <c r="Y18" s="135">
        <f>SUM(Y13)</f>
        <v>0</v>
      </c>
      <c r="Z18" s="135"/>
    </row>
    <row r="19" spans="1:26" ht="9.9499999999999993" customHeight="1" x14ac:dyDescent="0.2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78" t="s">
        <v>41</v>
      </c>
      <c r="C22" s="78"/>
      <c r="D22" s="78"/>
      <c r="E22" s="78"/>
      <c r="F22" s="78"/>
      <c r="G22" s="78"/>
      <c r="H22" s="78" t="s">
        <v>47</v>
      </c>
      <c r="I22" s="78"/>
      <c r="J22" s="78"/>
      <c r="K22" s="78" t="s">
        <v>42</v>
      </c>
      <c r="L22" s="78"/>
      <c r="M22" s="78"/>
      <c r="N22" s="78" t="s">
        <v>48</v>
      </c>
      <c r="O22" s="78"/>
      <c r="P22" s="78"/>
      <c r="Q22" s="78" t="s">
        <v>49</v>
      </c>
      <c r="R22" s="78"/>
      <c r="S22" s="78"/>
      <c r="T22" s="78" t="s">
        <v>50</v>
      </c>
      <c r="U22" s="78"/>
      <c r="V22" s="82" t="s">
        <v>9</v>
      </c>
      <c r="W22" s="82"/>
      <c r="X22" s="78" t="s">
        <v>10</v>
      </c>
      <c r="Y22" s="78"/>
      <c r="Z22" s="78"/>
    </row>
    <row r="23" spans="1:26" ht="24" customHeight="1" x14ac:dyDescent="0.2">
      <c r="A23" s="107" t="s">
        <v>44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9"/>
      <c r="U23" s="109"/>
      <c r="V23" s="108"/>
      <c r="W23" s="108"/>
      <c r="X23" s="108"/>
      <c r="Y23" s="108"/>
      <c r="Z23" s="110"/>
    </row>
    <row r="24" spans="1:26" ht="24" customHeight="1" x14ac:dyDescent="0.2">
      <c r="A24" s="22">
        <v>1</v>
      </c>
      <c r="B24" s="111" t="s">
        <v>36</v>
      </c>
      <c r="C24" s="111"/>
      <c r="D24" s="111"/>
      <c r="E24" s="111"/>
      <c r="F24" s="111"/>
      <c r="G24" s="111"/>
      <c r="H24" s="112">
        <v>12</v>
      </c>
      <c r="I24" s="112"/>
      <c r="J24" s="112"/>
      <c r="K24" s="104"/>
      <c r="L24" s="104"/>
      <c r="M24" s="104"/>
      <c r="N24" s="104"/>
      <c r="O24" s="104"/>
      <c r="P24" s="104"/>
      <c r="Q24" s="104"/>
      <c r="R24" s="104"/>
      <c r="S24" s="105"/>
      <c r="T24" s="101">
        <v>10</v>
      </c>
      <c r="U24" s="101"/>
      <c r="V24" s="94">
        <f>(T24*((K24*0)+(N24*50)+(Q24*100)))/(H24*100)</f>
        <v>0</v>
      </c>
      <c r="W24" s="95"/>
      <c r="X24" s="113"/>
      <c r="Y24" s="93"/>
      <c r="Z24" s="114"/>
    </row>
    <row r="25" spans="1:26" ht="24" customHeight="1" x14ac:dyDescent="0.2">
      <c r="A25" s="22">
        <v>2</v>
      </c>
      <c r="B25" s="111" t="s">
        <v>37</v>
      </c>
      <c r="C25" s="111"/>
      <c r="D25" s="111"/>
      <c r="E25" s="111"/>
      <c r="F25" s="111"/>
      <c r="G25" s="111"/>
      <c r="H25" s="121">
        <v>5983680.4299999997</v>
      </c>
      <c r="I25" s="121"/>
      <c r="J25" s="121"/>
      <c r="K25" s="122"/>
      <c r="L25" s="122"/>
      <c r="M25" s="122"/>
      <c r="N25" s="122"/>
      <c r="O25" s="122"/>
      <c r="P25" s="122"/>
      <c r="Q25" s="122"/>
      <c r="R25" s="122"/>
      <c r="S25" s="203"/>
      <c r="T25" s="101">
        <v>40</v>
      </c>
      <c r="U25" s="101"/>
      <c r="V25" s="94">
        <f>(T25*((K25*0)+(N25*50)+(Q25*100)))/(H25*100)</f>
        <v>0</v>
      </c>
      <c r="W25" s="95"/>
      <c r="X25" s="115"/>
      <c r="Y25" s="116"/>
      <c r="Z25" s="117"/>
    </row>
    <row r="26" spans="1:26" ht="24" customHeight="1" x14ac:dyDescent="0.2">
      <c r="A26" s="23">
        <v>3</v>
      </c>
      <c r="B26" s="96" t="s">
        <v>38</v>
      </c>
      <c r="C26" s="96"/>
      <c r="D26" s="96"/>
      <c r="E26" s="96"/>
      <c r="F26" s="96"/>
      <c r="G26" s="96"/>
      <c r="H26" s="97">
        <v>12</v>
      </c>
      <c r="I26" s="97"/>
      <c r="J26" s="97"/>
      <c r="K26" s="197">
        <f>K27</f>
        <v>0</v>
      </c>
      <c r="L26" s="198"/>
      <c r="M26" s="199"/>
      <c r="N26" s="197">
        <f t="shared" ref="N26" si="0">N27</f>
        <v>0</v>
      </c>
      <c r="O26" s="198"/>
      <c r="P26" s="199"/>
      <c r="Q26" s="197">
        <f t="shared" ref="Q26" si="1">Q27</f>
        <v>0</v>
      </c>
      <c r="R26" s="198"/>
      <c r="S26" s="199"/>
      <c r="T26" s="123">
        <f>SUM(T27)</f>
        <v>20</v>
      </c>
      <c r="U26" s="123"/>
      <c r="V26" s="124">
        <f>SUM(V27)</f>
        <v>0</v>
      </c>
      <c r="W26" s="125"/>
      <c r="X26" s="115"/>
      <c r="Y26" s="116"/>
      <c r="Z26" s="117"/>
    </row>
    <row r="27" spans="1:26" ht="48" customHeight="1" x14ac:dyDescent="0.2">
      <c r="A27" s="24">
        <v>3.1</v>
      </c>
      <c r="B27" s="126" t="s">
        <v>103</v>
      </c>
      <c r="C27" s="127"/>
      <c r="D27" s="127"/>
      <c r="E27" s="127"/>
      <c r="F27" s="127"/>
      <c r="G27" s="128"/>
      <c r="H27" s="129">
        <v>12</v>
      </c>
      <c r="I27" s="130"/>
      <c r="J27" s="131"/>
      <c r="K27" s="105"/>
      <c r="L27" s="132"/>
      <c r="M27" s="133"/>
      <c r="N27" s="105"/>
      <c r="O27" s="132"/>
      <c r="P27" s="133"/>
      <c r="Q27" s="105"/>
      <c r="R27" s="132"/>
      <c r="S27" s="132"/>
      <c r="T27" s="134">
        <v>20</v>
      </c>
      <c r="U27" s="134"/>
      <c r="V27" s="94">
        <f>(T27*((K27*0)+(N27*50)+(Q27*100)))/(H27*100)</f>
        <v>0</v>
      </c>
      <c r="W27" s="95"/>
      <c r="X27" s="115"/>
      <c r="Y27" s="116"/>
      <c r="Z27" s="117"/>
    </row>
    <row r="28" spans="1:26" ht="48" customHeight="1" x14ac:dyDescent="0.2">
      <c r="A28" s="22">
        <v>4</v>
      </c>
      <c r="B28" s="102" t="s">
        <v>39</v>
      </c>
      <c r="C28" s="102"/>
      <c r="D28" s="102"/>
      <c r="E28" s="102"/>
      <c r="F28" s="102"/>
      <c r="G28" s="102"/>
      <c r="H28" s="106">
        <v>12</v>
      </c>
      <c r="I28" s="106"/>
      <c r="J28" s="106"/>
      <c r="K28" s="104"/>
      <c r="L28" s="104"/>
      <c r="M28" s="104"/>
      <c r="N28" s="104"/>
      <c r="O28" s="104"/>
      <c r="P28" s="104"/>
      <c r="Q28" s="104"/>
      <c r="R28" s="104"/>
      <c r="S28" s="105"/>
      <c r="T28" s="101">
        <v>15</v>
      </c>
      <c r="U28" s="101"/>
      <c r="V28" s="94">
        <f t="shared" ref="V28:V29" si="2">(T28*((K28*0)+(N28*50)+(Q28*100)))/(H28*100)</f>
        <v>0</v>
      </c>
      <c r="W28" s="95"/>
      <c r="X28" s="115"/>
      <c r="Y28" s="116"/>
      <c r="Z28" s="117"/>
    </row>
    <row r="29" spans="1:26" ht="48" customHeight="1" x14ac:dyDescent="0.2">
      <c r="A29" s="22">
        <v>5</v>
      </c>
      <c r="B29" s="102" t="s">
        <v>51</v>
      </c>
      <c r="C29" s="102"/>
      <c r="D29" s="102"/>
      <c r="E29" s="102"/>
      <c r="F29" s="102"/>
      <c r="G29" s="102"/>
      <c r="H29" s="103">
        <v>12</v>
      </c>
      <c r="I29" s="103"/>
      <c r="J29" s="103"/>
      <c r="K29" s="104"/>
      <c r="L29" s="104"/>
      <c r="M29" s="104"/>
      <c r="N29" s="104"/>
      <c r="O29" s="104"/>
      <c r="P29" s="104"/>
      <c r="Q29" s="104"/>
      <c r="R29" s="104"/>
      <c r="S29" s="105"/>
      <c r="T29" s="101">
        <v>15</v>
      </c>
      <c r="U29" s="101"/>
      <c r="V29" s="94">
        <f t="shared" si="2"/>
        <v>0</v>
      </c>
      <c r="W29" s="95"/>
      <c r="X29" s="118"/>
      <c r="Y29" s="119"/>
      <c r="Z29" s="120"/>
    </row>
    <row r="30" spans="1:26" ht="24" customHeight="1" x14ac:dyDescent="0.2">
      <c r="A30" s="88" t="s">
        <v>11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9">
        <f>SUM(T24,T25,T26,T28,T29)</f>
        <v>100</v>
      </c>
      <c r="U30" s="90"/>
      <c r="V30" s="91">
        <f>SUM(V24:W26,V28:W29)</f>
        <v>0</v>
      </c>
      <c r="W30" s="91"/>
      <c r="X30" s="92"/>
      <c r="Y30" s="92"/>
      <c r="Z30" s="92"/>
    </row>
    <row r="31" spans="1:26" ht="9.9499999999999993" customHeight="1" x14ac:dyDescent="0.2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78" t="s">
        <v>52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9" t="s">
        <v>53</v>
      </c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1"/>
      <c r="Y33" s="82" t="s">
        <v>54</v>
      </c>
      <c r="Z33" s="82"/>
    </row>
    <row r="34" spans="1:26" ht="24" customHeight="1" x14ac:dyDescent="0.2">
      <c r="A34" s="83" t="s">
        <v>55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5"/>
    </row>
    <row r="35" spans="1:26" ht="48" customHeight="1" x14ac:dyDescent="0.2">
      <c r="A35" s="19" t="str">
        <f>IF(B35&lt;&gt;"","2.1.1","")</f>
        <v/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57"/>
      <c r="Z35" s="57"/>
    </row>
    <row r="36" spans="1:26" ht="48" customHeight="1" x14ac:dyDescent="0.2">
      <c r="A36" s="19" t="str">
        <f>IF(B36&lt;&gt;"","2.1.2","")</f>
        <v/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57"/>
      <c r="Z36" s="57"/>
    </row>
    <row r="37" spans="1:26" ht="48" customHeight="1" x14ac:dyDescent="0.2">
      <c r="A37" s="19" t="str">
        <f>IF(B37&lt;&gt;"","2.1.3","")</f>
        <v/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57"/>
      <c r="Z37" s="57"/>
    </row>
    <row r="38" spans="1:26" ht="48" customHeight="1" x14ac:dyDescent="0.2">
      <c r="A38" s="19" t="str">
        <f>IF(B38&lt;&gt;"","2.1.4","")</f>
        <v/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6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57"/>
      <c r="Z38" s="57"/>
    </row>
    <row r="39" spans="1:26" ht="48" customHeight="1" x14ac:dyDescent="0.2">
      <c r="A39" s="19" t="str">
        <f>IF(B39&lt;&gt;"","2.1.5","")</f>
        <v/>
      </c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8"/>
      <c r="M39" s="66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8"/>
      <c r="Y39" s="86"/>
      <c r="Z39" s="87"/>
    </row>
    <row r="40" spans="1:26" ht="24" customHeight="1" x14ac:dyDescent="0.2">
      <c r="A40" s="83" t="s">
        <v>56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5"/>
    </row>
    <row r="41" spans="1:26" ht="48" customHeight="1" x14ac:dyDescent="0.2">
      <c r="A41" s="19" t="str">
        <f>IF(B41&lt;&gt;"","2.2.1","")</f>
        <v/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8"/>
      <c r="Y41" s="57"/>
      <c r="Z41" s="57"/>
    </row>
    <row r="42" spans="1:26" ht="48" customHeight="1" x14ac:dyDescent="0.2">
      <c r="A42" s="19" t="str">
        <f>IF(B42&lt;&gt;"","2.2.2","")</f>
        <v/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6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57"/>
      <c r="Z42" s="57"/>
    </row>
    <row r="43" spans="1:26" ht="48" customHeight="1" x14ac:dyDescent="0.2">
      <c r="A43" s="19" t="str">
        <f>IF(B43&lt;&gt;"","2.2.3","")</f>
        <v/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8"/>
      <c r="Y43" s="57"/>
      <c r="Z43" s="57"/>
    </row>
    <row r="44" spans="1:26" ht="48" customHeight="1" x14ac:dyDescent="0.2">
      <c r="A44" s="19" t="str">
        <f>IF(B44&lt;&gt;"","2.2.4","")</f>
        <v/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6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57"/>
      <c r="Z44" s="57"/>
    </row>
    <row r="45" spans="1:26" ht="48" customHeight="1" x14ac:dyDescent="0.2">
      <c r="A45" s="19" t="str">
        <f>IF(B45&lt;&gt;"","2.2.5","")</f>
        <v/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6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8"/>
      <c r="Y45" s="57"/>
      <c r="Z45" s="57"/>
    </row>
    <row r="46" spans="1:26" ht="24" customHeight="1" x14ac:dyDescent="0.2">
      <c r="A46" s="83" t="s">
        <v>57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5"/>
    </row>
    <row r="47" spans="1:26" ht="48" customHeight="1" x14ac:dyDescent="0.2">
      <c r="A47" s="19" t="str">
        <f>IF(B47&lt;&gt;"","2.3.1","")</f>
        <v/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6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8"/>
      <c r="Y47" s="57"/>
      <c r="Z47" s="57"/>
    </row>
    <row r="48" spans="1:26" ht="48" customHeight="1" x14ac:dyDescent="0.2">
      <c r="A48" s="19" t="str">
        <f>IF(B48&lt;&gt;"","2.3.2","")</f>
        <v/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6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8"/>
      <c r="Y48" s="57"/>
      <c r="Z48" s="57"/>
    </row>
    <row r="49" spans="1:26" ht="48" customHeight="1" x14ac:dyDescent="0.2">
      <c r="A49" s="19" t="str">
        <f>IF(B49&lt;&gt;"","2.3.3","")</f>
        <v/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6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8"/>
      <c r="Y49" s="57"/>
      <c r="Z49" s="57"/>
    </row>
    <row r="50" spans="1:26" ht="48" customHeight="1" x14ac:dyDescent="0.2">
      <c r="A50" s="19" t="str">
        <f>IF(B50&lt;&gt;"","2.3.4","")</f>
        <v/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6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8"/>
      <c r="Y50" s="57"/>
      <c r="Z50" s="57"/>
    </row>
    <row r="51" spans="1:26" ht="48" customHeight="1" x14ac:dyDescent="0.2">
      <c r="A51" s="19" t="str">
        <f>IF(B51&lt;&gt;"","2.3.5","")</f>
        <v/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6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8"/>
      <c r="Y51" s="57"/>
      <c r="Z51" s="57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78" t="s">
        <v>58</v>
      </c>
      <c r="C55" s="78"/>
      <c r="D55" s="78"/>
      <c r="E55" s="78"/>
      <c r="F55" s="78"/>
      <c r="G55" s="78"/>
      <c r="H55" s="78" t="s">
        <v>53</v>
      </c>
      <c r="I55" s="78"/>
      <c r="J55" s="78"/>
      <c r="K55" s="78"/>
      <c r="L55" s="78"/>
      <c r="M55" s="78"/>
      <c r="N55" s="78"/>
      <c r="O55" s="78"/>
      <c r="P55" s="78"/>
      <c r="Q55" s="79" t="s">
        <v>59</v>
      </c>
      <c r="R55" s="80"/>
      <c r="S55" s="80"/>
      <c r="T55" s="80"/>
      <c r="U55" s="80"/>
      <c r="V55" s="80"/>
      <c r="W55" s="80"/>
      <c r="X55" s="81"/>
      <c r="Y55" s="82" t="s">
        <v>54</v>
      </c>
      <c r="Z55" s="82"/>
    </row>
    <row r="56" spans="1:26" ht="72" customHeight="1" x14ac:dyDescent="0.2">
      <c r="A56" s="19" t="str">
        <f>IF(B56&lt;&gt;"","3.1","")</f>
        <v/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6"/>
      <c r="R56" s="67"/>
      <c r="S56" s="67"/>
      <c r="T56" s="67"/>
      <c r="U56" s="67"/>
      <c r="V56" s="67"/>
      <c r="W56" s="67"/>
      <c r="X56" s="68"/>
      <c r="Y56" s="57"/>
      <c r="Z56" s="57"/>
    </row>
    <row r="57" spans="1:26" ht="72" customHeight="1" x14ac:dyDescent="0.2">
      <c r="A57" s="19" t="str">
        <f>IF(B57&lt;&gt;"","3.2","")</f>
        <v/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6"/>
      <c r="R57" s="67"/>
      <c r="S57" s="67"/>
      <c r="T57" s="67"/>
      <c r="U57" s="67"/>
      <c r="V57" s="67"/>
      <c r="W57" s="67"/>
      <c r="X57" s="68"/>
      <c r="Y57" s="57"/>
      <c r="Z57" s="57"/>
    </row>
    <row r="58" spans="1:26" ht="72" customHeight="1" x14ac:dyDescent="0.2">
      <c r="A58" s="19" t="str">
        <f>IF(B58&lt;&gt;"","3.3","")</f>
        <v/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6"/>
      <c r="R58" s="67"/>
      <c r="S58" s="67"/>
      <c r="T58" s="67"/>
      <c r="U58" s="67"/>
      <c r="V58" s="67"/>
      <c r="W58" s="67"/>
      <c r="X58" s="68"/>
      <c r="Y58" s="57"/>
      <c r="Z58" s="57"/>
    </row>
    <row r="59" spans="1:26" ht="72" customHeight="1" x14ac:dyDescent="0.2">
      <c r="A59" s="19" t="str">
        <f>IF(B59&lt;&gt;"","3.4","")</f>
        <v/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6"/>
      <c r="R59" s="67"/>
      <c r="S59" s="67"/>
      <c r="T59" s="67"/>
      <c r="U59" s="67"/>
      <c r="V59" s="67"/>
      <c r="W59" s="67"/>
      <c r="X59" s="68"/>
      <c r="Y59" s="57"/>
      <c r="Z59" s="57"/>
    </row>
    <row r="60" spans="1:26" ht="72" customHeight="1" x14ac:dyDescent="0.2">
      <c r="A60" s="19" t="str">
        <f>IF(B60&lt;&gt;"","3.5","")</f>
        <v/>
      </c>
      <c r="B60" s="66"/>
      <c r="C60" s="67"/>
      <c r="D60" s="67"/>
      <c r="E60" s="67"/>
      <c r="F60" s="67"/>
      <c r="G60" s="68"/>
      <c r="H60" s="66"/>
      <c r="I60" s="67"/>
      <c r="J60" s="67"/>
      <c r="K60" s="67"/>
      <c r="L60" s="67"/>
      <c r="M60" s="67"/>
      <c r="N60" s="67"/>
      <c r="O60" s="67"/>
      <c r="P60" s="68"/>
      <c r="Q60" s="66"/>
      <c r="R60" s="67"/>
      <c r="S60" s="67"/>
      <c r="T60" s="67"/>
      <c r="U60" s="67"/>
      <c r="V60" s="67"/>
      <c r="W60" s="67"/>
      <c r="X60" s="68"/>
      <c r="Y60" s="86"/>
      <c r="Z60" s="87"/>
    </row>
    <row r="61" spans="1:26" ht="72" customHeight="1" x14ac:dyDescent="0.2">
      <c r="A61" s="19" t="str">
        <f>IF(B61&lt;&gt;"","3.6","")</f>
        <v/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6"/>
      <c r="R61" s="67"/>
      <c r="S61" s="67"/>
      <c r="T61" s="67"/>
      <c r="U61" s="67"/>
      <c r="V61" s="67"/>
      <c r="W61" s="67"/>
      <c r="X61" s="68"/>
      <c r="Y61" s="57"/>
      <c r="Z61" s="57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69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1"/>
    </row>
    <row r="66" spans="1:25" ht="48" customHeight="1" x14ac:dyDescent="0.2">
      <c r="B66" s="72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4"/>
    </row>
    <row r="67" spans="1:25" ht="48" customHeight="1" x14ac:dyDescent="0.2">
      <c r="B67" s="72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4"/>
    </row>
    <row r="68" spans="1:25" ht="48" customHeight="1" x14ac:dyDescent="0.2">
      <c r="B68" s="72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4"/>
    </row>
    <row r="69" spans="1:25" ht="48" customHeight="1" x14ac:dyDescent="0.2">
      <c r="B69" s="75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7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3" spans="1:25" ht="21" customHeight="1" x14ac:dyDescent="0.2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5" ht="10.15" customHeight="1" x14ac:dyDescent="0.2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5" ht="10.15" customHeight="1" x14ac:dyDescent="0.2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5" ht="21" customHeight="1" x14ac:dyDescent="0.2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5" ht="35.25" customHeight="1" x14ac:dyDescent="0.2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5" ht="21" customHeight="1" x14ac:dyDescent="0.2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5" ht="21" customHeight="1" x14ac:dyDescent="0.2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5" ht="21" customHeight="1" x14ac:dyDescent="0.2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21" customHeight="1" x14ac:dyDescent="0.2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">
      <c r="B83" s="64"/>
      <c r="C83" s="64"/>
      <c r="D83" s="64"/>
      <c r="E83" s="64"/>
      <c r="F83" s="64"/>
      <c r="G83" s="64"/>
      <c r="H83" s="64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">
      <c r="B84" s="64"/>
      <c r="C84" s="64"/>
      <c r="D84" s="64"/>
      <c r="E84" s="64"/>
      <c r="F84" s="64"/>
      <c r="G84" s="64"/>
      <c r="H84" s="64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6" spans="2:25" ht="21" customHeight="1" x14ac:dyDescent="0.2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ht="21" customHeight="1" x14ac:dyDescent="0.2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9" spans="2:25" ht="21" customHeight="1" x14ac:dyDescent="0.2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ht="21" customHeight="1" x14ac:dyDescent="0.2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3" spans="5:24" ht="21" customHeight="1" x14ac:dyDescent="0.2">
      <c r="E113" s="17" t="s">
        <v>60</v>
      </c>
      <c r="F113" s="32"/>
      <c r="G113" s="32"/>
      <c r="H113" s="32"/>
      <c r="I113" s="32"/>
      <c r="J113" s="32"/>
      <c r="Q113" s="17" t="s">
        <v>61</v>
      </c>
      <c r="R113" s="32"/>
      <c r="S113" s="32"/>
      <c r="T113" s="32"/>
      <c r="U113" s="32"/>
      <c r="V113" s="32"/>
      <c r="W113" s="32"/>
    </row>
    <row r="114" spans="5:24" ht="21" customHeight="1" x14ac:dyDescent="0.2">
      <c r="E114" s="17" t="s">
        <v>62</v>
      </c>
      <c r="F114" s="33"/>
      <c r="G114" s="33"/>
      <c r="H114" s="33"/>
      <c r="I114" s="33"/>
      <c r="J114" s="33"/>
      <c r="K114" s="5" t="s">
        <v>63</v>
      </c>
      <c r="Q114" s="17" t="s">
        <v>62</v>
      </c>
      <c r="R114" s="32"/>
      <c r="S114" s="32"/>
      <c r="T114" s="32"/>
      <c r="U114" s="32"/>
      <c r="V114" s="32"/>
      <c r="W114" s="32"/>
      <c r="X114" s="5" t="s">
        <v>63</v>
      </c>
    </row>
    <row r="115" spans="5:24" ht="21" customHeight="1" x14ac:dyDescent="0.2">
      <c r="E115" s="17" t="s">
        <v>64</v>
      </c>
      <c r="F115" s="33"/>
      <c r="G115" s="33"/>
      <c r="H115" s="33"/>
      <c r="I115" s="33"/>
      <c r="J115" s="33"/>
      <c r="Q115" s="34"/>
      <c r="R115" s="34"/>
      <c r="S115" s="34"/>
      <c r="T115" s="34"/>
      <c r="U115" s="34"/>
      <c r="V115" s="34"/>
      <c r="W115" s="34"/>
      <c r="X115" s="34"/>
    </row>
    <row r="116" spans="5:24" ht="24" customHeight="1" x14ac:dyDescent="0.2">
      <c r="E116" s="17" t="s">
        <v>65</v>
      </c>
      <c r="F116" s="29"/>
      <c r="G116" s="29"/>
      <c r="H116" s="29"/>
      <c r="I116" s="29"/>
      <c r="J116" s="29"/>
      <c r="Q116" s="17" t="s">
        <v>65</v>
      </c>
      <c r="R116" s="30"/>
      <c r="S116" s="30"/>
      <c r="T116" s="30"/>
      <c r="U116" s="30"/>
      <c r="V116" s="30"/>
      <c r="W116" s="30"/>
    </row>
    <row r="117" spans="5:24" ht="24" customHeight="1" x14ac:dyDescent="0.2">
      <c r="E117" s="17" t="s">
        <v>66</v>
      </c>
      <c r="F117" s="31"/>
      <c r="G117" s="31"/>
      <c r="H117" s="31"/>
      <c r="I117" s="31"/>
      <c r="J117" s="31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F6F24444-7B46-4687-803B-299D111E42D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FA56D1E-2D57-4A85-A871-F46597C04856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84D0CDEA-D7D5-4700-94B9-28946B67EF23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7479C9CF-59D3-457B-B952-75101223C475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152855FF-FB82-43E1-9A1A-DA22C4044240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A4C7E942-A7D0-4F1B-A3C1-1910F25CFA3C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FF175F93-D313-4E5A-8C5C-D0D46B97CFBE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E05A8D57-098C-416B-8CCA-A7A7519731F0}">
          <x14:formula1>
            <xm:f>LIST!$E$2:$E$9</xm:f>
          </x14:formula1>
          <xm:sqref>B47:L51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</sheetPr>
  <dimension ref="A1:Z118"/>
  <sheetViews>
    <sheetView view="pageBreakPreview" zoomScaleNormal="85" zoomScaleSheetLayoutView="100" workbookViewId="0">
      <selection activeCell="AA51" sqref="AA51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53" t="s">
        <v>40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54" t="s">
        <v>104</v>
      </c>
      <c r="K2" s="154"/>
      <c r="L2" s="154"/>
      <c r="M2" s="154"/>
      <c r="N2" s="154"/>
      <c r="O2" s="154"/>
      <c r="P2" s="154"/>
      <c r="Q2" s="154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53" t="s">
        <v>17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</row>
    <row r="4" spans="1:26" ht="21" customHeight="1" x14ac:dyDescent="0.2">
      <c r="A4" s="153" t="s">
        <v>1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</row>
    <row r="5" spans="1:26" ht="10.1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155"/>
      <c r="N7" s="156"/>
      <c r="O7" s="156"/>
      <c r="P7" s="157"/>
    </row>
    <row r="8" spans="1:26" ht="21" customHeight="1" x14ac:dyDescent="0.2">
      <c r="A8" s="9" t="s">
        <v>43</v>
      </c>
      <c r="G8" s="10"/>
      <c r="H8" s="155"/>
      <c r="I8" s="156"/>
      <c r="J8" s="157"/>
    </row>
    <row r="9" spans="1:26" ht="10.15" customHeight="1" x14ac:dyDescent="0.2"/>
    <row r="10" spans="1:26" s="8" customFormat="1" ht="30" customHeight="1" x14ac:dyDescent="0.2">
      <c r="A10" s="78" t="s">
        <v>7</v>
      </c>
      <c r="B10" s="78" t="s">
        <v>33</v>
      </c>
      <c r="C10" s="78"/>
      <c r="D10" s="78"/>
      <c r="E10" s="78"/>
      <c r="F10" s="78"/>
      <c r="G10" s="78"/>
      <c r="H10" s="78"/>
      <c r="I10" s="78"/>
      <c r="J10" s="78"/>
      <c r="K10" s="78" t="s">
        <v>34</v>
      </c>
      <c r="L10" s="78"/>
      <c r="M10" s="78"/>
      <c r="N10" s="78"/>
      <c r="O10" s="78"/>
      <c r="P10" s="78"/>
      <c r="Q10" s="78"/>
      <c r="R10" s="78"/>
      <c r="S10" s="78" t="s">
        <v>6</v>
      </c>
      <c r="T10" s="78"/>
      <c r="U10" s="78"/>
      <c r="V10" s="78"/>
      <c r="W10" s="78"/>
      <c r="X10" s="78"/>
      <c r="Y10" s="78"/>
      <c r="Z10" s="78"/>
    </row>
    <row r="11" spans="1:26" s="8" customFormat="1" ht="30" customHeight="1" x14ac:dyDescent="0.2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 t="s">
        <v>3</v>
      </c>
      <c r="L11" s="78"/>
      <c r="M11" s="78"/>
      <c r="N11" s="78" t="s">
        <v>4</v>
      </c>
      <c r="O11" s="78"/>
      <c r="P11" s="78"/>
      <c r="Q11" s="78" t="s">
        <v>5</v>
      </c>
      <c r="R11" s="78"/>
      <c r="S11" s="78" t="s">
        <v>3</v>
      </c>
      <c r="T11" s="78"/>
      <c r="U11" s="78"/>
      <c r="V11" s="78" t="s">
        <v>4</v>
      </c>
      <c r="W11" s="78"/>
      <c r="X11" s="78"/>
      <c r="Y11" s="78" t="s">
        <v>5</v>
      </c>
      <c r="Z11" s="78"/>
    </row>
    <row r="12" spans="1:26" ht="24" customHeight="1" x14ac:dyDescent="0.2">
      <c r="A12" s="107" t="s">
        <v>44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10"/>
    </row>
    <row r="13" spans="1:26" ht="24" customHeight="1" x14ac:dyDescent="0.2">
      <c r="A13" s="20">
        <v>1</v>
      </c>
      <c r="B13" s="146" t="s">
        <v>36</v>
      </c>
      <c r="C13" s="146"/>
      <c r="D13" s="146"/>
      <c r="E13" s="146"/>
      <c r="F13" s="146"/>
      <c r="G13" s="146"/>
      <c r="H13" s="146"/>
      <c r="I13" s="146"/>
      <c r="J13" s="146"/>
      <c r="K13" s="158">
        <v>12</v>
      </c>
      <c r="L13" s="158"/>
      <c r="M13" s="158"/>
      <c r="N13" s="150">
        <f>Q24</f>
        <v>0</v>
      </c>
      <c r="O13" s="150"/>
      <c r="P13" s="150"/>
      <c r="Q13" s="125">
        <f>V24/T24*100</f>
        <v>0</v>
      </c>
      <c r="R13" s="125"/>
      <c r="S13" s="159">
        <v>5582560</v>
      </c>
      <c r="T13" s="160"/>
      <c r="U13" s="161"/>
      <c r="V13" s="168"/>
      <c r="W13" s="169"/>
      <c r="X13" s="170"/>
      <c r="Y13" s="140">
        <f>V13/S13*100</f>
        <v>0</v>
      </c>
      <c r="Z13" s="141"/>
    </row>
    <row r="14" spans="1:26" ht="24" customHeight="1" x14ac:dyDescent="0.2">
      <c r="A14" s="20">
        <v>2</v>
      </c>
      <c r="B14" s="146" t="s">
        <v>37</v>
      </c>
      <c r="C14" s="146"/>
      <c r="D14" s="146"/>
      <c r="E14" s="146"/>
      <c r="F14" s="146"/>
      <c r="G14" s="146"/>
      <c r="H14" s="146"/>
      <c r="I14" s="146"/>
      <c r="J14" s="146"/>
      <c r="K14" s="147">
        <v>906813.23</v>
      </c>
      <c r="L14" s="147"/>
      <c r="M14" s="147"/>
      <c r="N14" s="125">
        <f>Q25</f>
        <v>0</v>
      </c>
      <c r="O14" s="125"/>
      <c r="P14" s="125"/>
      <c r="Q14" s="125">
        <f>V25/T25*100</f>
        <v>0</v>
      </c>
      <c r="R14" s="125"/>
      <c r="S14" s="162"/>
      <c r="T14" s="163"/>
      <c r="U14" s="164"/>
      <c r="V14" s="171"/>
      <c r="W14" s="172"/>
      <c r="X14" s="173"/>
      <c r="Y14" s="142"/>
      <c r="Z14" s="143"/>
    </row>
    <row r="15" spans="1:26" ht="24" customHeight="1" x14ac:dyDescent="0.2">
      <c r="A15" s="20">
        <v>3</v>
      </c>
      <c r="B15" s="146" t="s">
        <v>38</v>
      </c>
      <c r="C15" s="146"/>
      <c r="D15" s="146"/>
      <c r="E15" s="146"/>
      <c r="F15" s="146"/>
      <c r="G15" s="146"/>
      <c r="H15" s="146"/>
      <c r="I15" s="146"/>
      <c r="J15" s="146"/>
      <c r="K15" s="149">
        <v>12</v>
      </c>
      <c r="L15" s="149"/>
      <c r="M15" s="149"/>
      <c r="N15" s="150">
        <f>Q27</f>
        <v>0</v>
      </c>
      <c r="O15" s="150"/>
      <c r="P15" s="150"/>
      <c r="Q15" s="125">
        <f>V26/T26*100</f>
        <v>0</v>
      </c>
      <c r="R15" s="125"/>
      <c r="S15" s="162"/>
      <c r="T15" s="163"/>
      <c r="U15" s="164"/>
      <c r="V15" s="171"/>
      <c r="W15" s="172"/>
      <c r="X15" s="173"/>
      <c r="Y15" s="142"/>
      <c r="Z15" s="143"/>
    </row>
    <row r="16" spans="1:26" ht="24" customHeight="1" x14ac:dyDescent="0.2">
      <c r="A16" s="20">
        <v>4</v>
      </c>
      <c r="B16" s="146" t="s">
        <v>39</v>
      </c>
      <c r="C16" s="146"/>
      <c r="D16" s="146"/>
      <c r="E16" s="146"/>
      <c r="F16" s="146"/>
      <c r="G16" s="146"/>
      <c r="H16" s="146"/>
      <c r="I16" s="146"/>
      <c r="J16" s="146"/>
      <c r="K16" s="149">
        <v>12</v>
      </c>
      <c r="L16" s="149"/>
      <c r="M16" s="149"/>
      <c r="N16" s="150">
        <f>Q28</f>
        <v>0</v>
      </c>
      <c r="O16" s="150"/>
      <c r="P16" s="150"/>
      <c r="Q16" s="125">
        <f>V28/T28*100</f>
        <v>0</v>
      </c>
      <c r="R16" s="125"/>
      <c r="S16" s="162"/>
      <c r="T16" s="163"/>
      <c r="U16" s="164"/>
      <c r="V16" s="171"/>
      <c r="W16" s="172"/>
      <c r="X16" s="173"/>
      <c r="Y16" s="142"/>
      <c r="Z16" s="143"/>
    </row>
    <row r="17" spans="1:26" s="11" customFormat="1" ht="48" customHeight="1" x14ac:dyDescent="0.2">
      <c r="A17" s="21">
        <v>5</v>
      </c>
      <c r="B17" s="151" t="s">
        <v>45</v>
      </c>
      <c r="C17" s="151"/>
      <c r="D17" s="151"/>
      <c r="E17" s="151"/>
      <c r="F17" s="151"/>
      <c r="G17" s="151"/>
      <c r="H17" s="151"/>
      <c r="I17" s="151"/>
      <c r="J17" s="151"/>
      <c r="K17" s="152">
        <v>12</v>
      </c>
      <c r="L17" s="152"/>
      <c r="M17" s="152"/>
      <c r="N17" s="150">
        <f>Q29</f>
        <v>0</v>
      </c>
      <c r="O17" s="150"/>
      <c r="P17" s="150"/>
      <c r="Q17" s="125">
        <f>V29/T29*100</f>
        <v>0</v>
      </c>
      <c r="R17" s="125"/>
      <c r="S17" s="165"/>
      <c r="T17" s="166"/>
      <c r="U17" s="167"/>
      <c r="V17" s="174"/>
      <c r="W17" s="175"/>
      <c r="X17" s="176"/>
      <c r="Y17" s="144"/>
      <c r="Z17" s="145"/>
    </row>
    <row r="18" spans="1:26" s="8" customFormat="1" ht="24" customHeight="1" x14ac:dyDescent="0.2">
      <c r="A18" s="136" t="s">
        <v>46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8"/>
      <c r="Q18" s="91">
        <f>V30</f>
        <v>0</v>
      </c>
      <c r="R18" s="91"/>
      <c r="S18" s="139">
        <f>SUM(S13)</f>
        <v>5582560</v>
      </c>
      <c r="T18" s="139"/>
      <c r="U18" s="139"/>
      <c r="V18" s="139">
        <f>SUM(V13)</f>
        <v>0</v>
      </c>
      <c r="W18" s="139"/>
      <c r="X18" s="139"/>
      <c r="Y18" s="135">
        <f>SUM(Y13)</f>
        <v>0</v>
      </c>
      <c r="Z18" s="135"/>
    </row>
    <row r="19" spans="1:26" ht="9.9499999999999993" customHeight="1" x14ac:dyDescent="0.2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78" t="s">
        <v>41</v>
      </c>
      <c r="C22" s="78"/>
      <c r="D22" s="78"/>
      <c r="E22" s="78"/>
      <c r="F22" s="78"/>
      <c r="G22" s="78"/>
      <c r="H22" s="78" t="s">
        <v>47</v>
      </c>
      <c r="I22" s="78"/>
      <c r="J22" s="78"/>
      <c r="K22" s="78" t="s">
        <v>42</v>
      </c>
      <c r="L22" s="78"/>
      <c r="M22" s="78"/>
      <c r="N22" s="78" t="s">
        <v>48</v>
      </c>
      <c r="O22" s="78"/>
      <c r="P22" s="78"/>
      <c r="Q22" s="78" t="s">
        <v>49</v>
      </c>
      <c r="R22" s="78"/>
      <c r="S22" s="78"/>
      <c r="T22" s="78" t="s">
        <v>50</v>
      </c>
      <c r="U22" s="78"/>
      <c r="V22" s="82" t="s">
        <v>9</v>
      </c>
      <c r="W22" s="82"/>
      <c r="X22" s="78" t="s">
        <v>10</v>
      </c>
      <c r="Y22" s="78"/>
      <c r="Z22" s="78"/>
    </row>
    <row r="23" spans="1:26" ht="24" customHeight="1" x14ac:dyDescent="0.2">
      <c r="A23" s="107" t="s">
        <v>44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9"/>
      <c r="U23" s="109"/>
      <c r="V23" s="108"/>
      <c r="W23" s="108"/>
      <c r="X23" s="108"/>
      <c r="Y23" s="108"/>
      <c r="Z23" s="110"/>
    </row>
    <row r="24" spans="1:26" ht="24" customHeight="1" x14ac:dyDescent="0.2">
      <c r="A24" s="25">
        <v>1</v>
      </c>
      <c r="B24" s="111" t="s">
        <v>36</v>
      </c>
      <c r="C24" s="111"/>
      <c r="D24" s="111"/>
      <c r="E24" s="111"/>
      <c r="F24" s="111"/>
      <c r="G24" s="111"/>
      <c r="H24" s="112">
        <v>12</v>
      </c>
      <c r="I24" s="112"/>
      <c r="J24" s="112"/>
      <c r="K24" s="104"/>
      <c r="L24" s="104"/>
      <c r="M24" s="104"/>
      <c r="N24" s="104"/>
      <c r="O24" s="104"/>
      <c r="P24" s="104"/>
      <c r="Q24" s="104"/>
      <c r="R24" s="104"/>
      <c r="S24" s="105"/>
      <c r="T24" s="101">
        <v>10</v>
      </c>
      <c r="U24" s="101"/>
      <c r="V24" s="94">
        <f>(T24*((K24*0)+(N24*50)+(Q24*100)))/(H24*100)</f>
        <v>0</v>
      </c>
      <c r="W24" s="95"/>
      <c r="X24" s="113"/>
      <c r="Y24" s="93"/>
      <c r="Z24" s="114"/>
    </row>
    <row r="25" spans="1:26" ht="24" customHeight="1" x14ac:dyDescent="0.2">
      <c r="A25" s="25">
        <v>2</v>
      </c>
      <c r="B25" s="111" t="s">
        <v>37</v>
      </c>
      <c r="C25" s="111"/>
      <c r="D25" s="111"/>
      <c r="E25" s="111"/>
      <c r="F25" s="111"/>
      <c r="G25" s="111"/>
      <c r="H25" s="121">
        <v>906813.23</v>
      </c>
      <c r="I25" s="121"/>
      <c r="J25" s="121"/>
      <c r="K25" s="122"/>
      <c r="L25" s="122"/>
      <c r="M25" s="122"/>
      <c r="N25" s="122"/>
      <c r="O25" s="122"/>
      <c r="P25" s="122"/>
      <c r="Q25" s="122"/>
      <c r="R25" s="122"/>
      <c r="S25" s="203"/>
      <c r="T25" s="101">
        <v>40</v>
      </c>
      <c r="U25" s="101"/>
      <c r="V25" s="94">
        <f>(T25*((K25*0)+(N25*50)+(Q25*100)))/(H25*100)</f>
        <v>0</v>
      </c>
      <c r="W25" s="95"/>
      <c r="X25" s="115"/>
      <c r="Y25" s="116"/>
      <c r="Z25" s="117"/>
    </row>
    <row r="26" spans="1:26" ht="24" customHeight="1" x14ac:dyDescent="0.2">
      <c r="A26" s="26">
        <v>3</v>
      </c>
      <c r="B26" s="96" t="s">
        <v>38</v>
      </c>
      <c r="C26" s="96"/>
      <c r="D26" s="96"/>
      <c r="E26" s="96"/>
      <c r="F26" s="96"/>
      <c r="G26" s="96"/>
      <c r="H26" s="97">
        <v>12</v>
      </c>
      <c r="I26" s="97"/>
      <c r="J26" s="97"/>
      <c r="K26" s="197">
        <f>K27</f>
        <v>0</v>
      </c>
      <c r="L26" s="198"/>
      <c r="M26" s="199"/>
      <c r="N26" s="197">
        <f t="shared" ref="N26" si="0">N27</f>
        <v>0</v>
      </c>
      <c r="O26" s="198"/>
      <c r="P26" s="199"/>
      <c r="Q26" s="197">
        <f t="shared" ref="Q26" si="1">Q27</f>
        <v>0</v>
      </c>
      <c r="R26" s="198"/>
      <c r="S26" s="199"/>
      <c r="T26" s="123">
        <f>SUM(T27)</f>
        <v>20</v>
      </c>
      <c r="U26" s="123"/>
      <c r="V26" s="124">
        <f>SUM(V27)</f>
        <v>0</v>
      </c>
      <c r="W26" s="125"/>
      <c r="X26" s="115"/>
      <c r="Y26" s="116"/>
      <c r="Z26" s="117"/>
    </row>
    <row r="27" spans="1:26" ht="48" customHeight="1" x14ac:dyDescent="0.2">
      <c r="A27" s="20">
        <v>3.1</v>
      </c>
      <c r="B27" s="126" t="s">
        <v>103</v>
      </c>
      <c r="C27" s="127"/>
      <c r="D27" s="127"/>
      <c r="E27" s="127"/>
      <c r="F27" s="127"/>
      <c r="G27" s="128"/>
      <c r="H27" s="129">
        <v>12</v>
      </c>
      <c r="I27" s="130"/>
      <c r="J27" s="131"/>
      <c r="K27" s="105"/>
      <c r="L27" s="132"/>
      <c r="M27" s="133"/>
      <c r="N27" s="105"/>
      <c r="O27" s="132"/>
      <c r="P27" s="133"/>
      <c r="Q27" s="105"/>
      <c r="R27" s="132"/>
      <c r="S27" s="132"/>
      <c r="T27" s="134">
        <v>20</v>
      </c>
      <c r="U27" s="134"/>
      <c r="V27" s="94">
        <f>(T27*((K27*0)+(N27*50)+(Q27*100)))/(H27*100)</f>
        <v>0</v>
      </c>
      <c r="W27" s="95"/>
      <c r="X27" s="115"/>
      <c r="Y27" s="116"/>
      <c r="Z27" s="117"/>
    </row>
    <row r="28" spans="1:26" ht="48" customHeight="1" x14ac:dyDescent="0.2">
      <c r="A28" s="25">
        <v>4</v>
      </c>
      <c r="B28" s="102" t="s">
        <v>39</v>
      </c>
      <c r="C28" s="102"/>
      <c r="D28" s="102"/>
      <c r="E28" s="102"/>
      <c r="F28" s="102"/>
      <c r="G28" s="102"/>
      <c r="H28" s="106">
        <v>12</v>
      </c>
      <c r="I28" s="106"/>
      <c r="J28" s="106"/>
      <c r="K28" s="104"/>
      <c r="L28" s="104"/>
      <c r="M28" s="104"/>
      <c r="N28" s="104"/>
      <c r="O28" s="104"/>
      <c r="P28" s="104"/>
      <c r="Q28" s="104"/>
      <c r="R28" s="104"/>
      <c r="S28" s="105"/>
      <c r="T28" s="101">
        <v>15</v>
      </c>
      <c r="U28" s="101"/>
      <c r="V28" s="94">
        <f t="shared" ref="V28:V29" si="2">(T28*((K28*0)+(N28*50)+(Q28*100)))/(H28*100)</f>
        <v>0</v>
      </c>
      <c r="W28" s="95"/>
      <c r="X28" s="115"/>
      <c r="Y28" s="116"/>
      <c r="Z28" s="117"/>
    </row>
    <row r="29" spans="1:26" ht="48" customHeight="1" x14ac:dyDescent="0.2">
      <c r="A29" s="25">
        <v>5</v>
      </c>
      <c r="B29" s="102" t="s">
        <v>51</v>
      </c>
      <c r="C29" s="102"/>
      <c r="D29" s="102"/>
      <c r="E29" s="102"/>
      <c r="F29" s="102"/>
      <c r="G29" s="102"/>
      <c r="H29" s="103">
        <v>12</v>
      </c>
      <c r="I29" s="103"/>
      <c r="J29" s="103"/>
      <c r="K29" s="104"/>
      <c r="L29" s="104"/>
      <c r="M29" s="104"/>
      <c r="N29" s="104"/>
      <c r="O29" s="104"/>
      <c r="P29" s="104"/>
      <c r="Q29" s="104"/>
      <c r="R29" s="104"/>
      <c r="S29" s="105"/>
      <c r="T29" s="101">
        <v>15</v>
      </c>
      <c r="U29" s="101"/>
      <c r="V29" s="94">
        <f t="shared" si="2"/>
        <v>0</v>
      </c>
      <c r="W29" s="95"/>
      <c r="X29" s="118"/>
      <c r="Y29" s="119"/>
      <c r="Z29" s="120"/>
    </row>
    <row r="30" spans="1:26" ht="24" customHeight="1" x14ac:dyDescent="0.2">
      <c r="A30" s="88" t="s">
        <v>11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9">
        <f>SUM(T24,T25,T26,T28,T29)</f>
        <v>100</v>
      </c>
      <c r="U30" s="90"/>
      <c r="V30" s="91">
        <f>SUM(V24:W26,V28:W29)</f>
        <v>0</v>
      </c>
      <c r="W30" s="91"/>
      <c r="X30" s="92"/>
      <c r="Y30" s="92"/>
      <c r="Z30" s="92"/>
    </row>
    <row r="31" spans="1:26" ht="9.9499999999999993" customHeight="1" x14ac:dyDescent="0.2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78" t="s">
        <v>52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9" t="s">
        <v>53</v>
      </c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1"/>
      <c r="Y33" s="82" t="s">
        <v>54</v>
      </c>
      <c r="Z33" s="82"/>
    </row>
    <row r="34" spans="1:26" ht="24" customHeight="1" x14ac:dyDescent="0.2">
      <c r="A34" s="83" t="s">
        <v>55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5"/>
    </row>
    <row r="35" spans="1:26" ht="48" customHeight="1" x14ac:dyDescent="0.2">
      <c r="A35" s="19" t="str">
        <f>IF(B35&lt;&gt;"","2.1.1","")</f>
        <v/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57"/>
      <c r="Z35" s="57"/>
    </row>
    <row r="36" spans="1:26" ht="48" customHeight="1" x14ac:dyDescent="0.2">
      <c r="A36" s="19" t="str">
        <f>IF(B36&lt;&gt;"","2.1.2","")</f>
        <v/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57"/>
      <c r="Z36" s="57"/>
    </row>
    <row r="37" spans="1:26" ht="48" customHeight="1" x14ac:dyDescent="0.2">
      <c r="A37" s="19" t="str">
        <f>IF(B37&lt;&gt;"","2.1.3","")</f>
        <v/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57"/>
      <c r="Z37" s="57"/>
    </row>
    <row r="38" spans="1:26" ht="48" customHeight="1" x14ac:dyDescent="0.2">
      <c r="A38" s="19" t="str">
        <f>IF(B38&lt;&gt;"","2.1.4","")</f>
        <v/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6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57"/>
      <c r="Z38" s="57"/>
    </row>
    <row r="39" spans="1:26" ht="48" customHeight="1" x14ac:dyDescent="0.2">
      <c r="A39" s="19" t="str">
        <f>IF(B39&lt;&gt;"","2.1.5","")</f>
        <v/>
      </c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8"/>
      <c r="M39" s="66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8"/>
      <c r="Y39" s="86"/>
      <c r="Z39" s="87"/>
    </row>
    <row r="40" spans="1:26" ht="24" customHeight="1" x14ac:dyDescent="0.2">
      <c r="A40" s="83" t="s">
        <v>56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5"/>
    </row>
    <row r="41" spans="1:26" ht="48" customHeight="1" x14ac:dyDescent="0.2">
      <c r="A41" s="19" t="str">
        <f>IF(B41&lt;&gt;"","2.2.1","")</f>
        <v/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8"/>
      <c r="Y41" s="57"/>
      <c r="Z41" s="57"/>
    </row>
    <row r="42" spans="1:26" ht="48" customHeight="1" x14ac:dyDescent="0.2">
      <c r="A42" s="19" t="str">
        <f>IF(B42&lt;&gt;"","2.2.2","")</f>
        <v/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6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57"/>
      <c r="Z42" s="57"/>
    </row>
    <row r="43" spans="1:26" ht="48" customHeight="1" x14ac:dyDescent="0.2">
      <c r="A43" s="19" t="str">
        <f>IF(B43&lt;&gt;"","2.2.3","")</f>
        <v/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8"/>
      <c r="Y43" s="57"/>
      <c r="Z43" s="57"/>
    </row>
    <row r="44" spans="1:26" ht="48" customHeight="1" x14ac:dyDescent="0.2">
      <c r="A44" s="19" t="str">
        <f>IF(B44&lt;&gt;"","2.2.4","")</f>
        <v/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6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57"/>
      <c r="Z44" s="57"/>
    </row>
    <row r="45" spans="1:26" ht="48" customHeight="1" x14ac:dyDescent="0.2">
      <c r="A45" s="19" t="str">
        <f>IF(B45&lt;&gt;"","2.2.5","")</f>
        <v/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6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8"/>
      <c r="Y45" s="57"/>
      <c r="Z45" s="57"/>
    </row>
    <row r="46" spans="1:26" ht="24" customHeight="1" x14ac:dyDescent="0.2">
      <c r="A46" s="83" t="s">
        <v>57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5"/>
    </row>
    <row r="47" spans="1:26" ht="48" customHeight="1" x14ac:dyDescent="0.2">
      <c r="A47" s="19" t="str">
        <f>IF(B47&lt;&gt;"","2.3.1","")</f>
        <v/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6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8"/>
      <c r="Y47" s="57"/>
      <c r="Z47" s="57"/>
    </row>
    <row r="48" spans="1:26" ht="48" customHeight="1" x14ac:dyDescent="0.2">
      <c r="A48" s="19" t="str">
        <f>IF(B48&lt;&gt;"","2.3.2","")</f>
        <v/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6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8"/>
      <c r="Y48" s="57"/>
      <c r="Z48" s="57"/>
    </row>
    <row r="49" spans="1:26" ht="48" customHeight="1" x14ac:dyDescent="0.2">
      <c r="A49" s="19" t="str">
        <f>IF(B49&lt;&gt;"","2.3.3","")</f>
        <v/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6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8"/>
      <c r="Y49" s="57"/>
      <c r="Z49" s="57"/>
    </row>
    <row r="50" spans="1:26" ht="48" customHeight="1" x14ac:dyDescent="0.2">
      <c r="A50" s="19" t="str">
        <f>IF(B50&lt;&gt;"","2.3.4","")</f>
        <v/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6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8"/>
      <c r="Y50" s="57"/>
      <c r="Z50" s="57"/>
    </row>
    <row r="51" spans="1:26" ht="48" customHeight="1" x14ac:dyDescent="0.2">
      <c r="A51" s="19" t="str">
        <f>IF(B51&lt;&gt;"","2.3.5","")</f>
        <v/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6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8"/>
      <c r="Y51" s="57"/>
      <c r="Z51" s="57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78" t="s">
        <v>58</v>
      </c>
      <c r="C55" s="78"/>
      <c r="D55" s="78"/>
      <c r="E55" s="78"/>
      <c r="F55" s="78"/>
      <c r="G55" s="78"/>
      <c r="H55" s="78" t="s">
        <v>53</v>
      </c>
      <c r="I55" s="78"/>
      <c r="J55" s="78"/>
      <c r="K55" s="78"/>
      <c r="L55" s="78"/>
      <c r="M55" s="78"/>
      <c r="N55" s="78"/>
      <c r="O55" s="78"/>
      <c r="P55" s="78"/>
      <c r="Q55" s="79" t="s">
        <v>59</v>
      </c>
      <c r="R55" s="80"/>
      <c r="S55" s="80"/>
      <c r="T55" s="80"/>
      <c r="U55" s="80"/>
      <c r="V55" s="80"/>
      <c r="W55" s="80"/>
      <c r="X55" s="81"/>
      <c r="Y55" s="82" t="s">
        <v>54</v>
      </c>
      <c r="Z55" s="82"/>
    </row>
    <row r="56" spans="1:26" ht="72" customHeight="1" x14ac:dyDescent="0.2">
      <c r="A56" s="19" t="str">
        <f>IF(B56&lt;&gt;"","3.1","")</f>
        <v/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6"/>
      <c r="R56" s="67"/>
      <c r="S56" s="67"/>
      <c r="T56" s="67"/>
      <c r="U56" s="67"/>
      <c r="V56" s="67"/>
      <c r="W56" s="67"/>
      <c r="X56" s="68"/>
      <c r="Y56" s="57"/>
      <c r="Z56" s="57"/>
    </row>
    <row r="57" spans="1:26" ht="72" customHeight="1" x14ac:dyDescent="0.2">
      <c r="A57" s="19" t="str">
        <f>IF(B57&lt;&gt;"","3.2","")</f>
        <v/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6"/>
      <c r="R57" s="67"/>
      <c r="S57" s="67"/>
      <c r="T57" s="67"/>
      <c r="U57" s="67"/>
      <c r="V57" s="67"/>
      <c r="W57" s="67"/>
      <c r="X57" s="68"/>
      <c r="Y57" s="57"/>
      <c r="Z57" s="57"/>
    </row>
    <row r="58" spans="1:26" ht="72" customHeight="1" x14ac:dyDescent="0.2">
      <c r="A58" s="19" t="str">
        <f>IF(B58&lt;&gt;"","3.3","")</f>
        <v/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6"/>
      <c r="R58" s="67"/>
      <c r="S58" s="67"/>
      <c r="T58" s="67"/>
      <c r="U58" s="67"/>
      <c r="V58" s="67"/>
      <c r="W58" s="67"/>
      <c r="X58" s="68"/>
      <c r="Y58" s="57"/>
      <c r="Z58" s="57"/>
    </row>
    <row r="59" spans="1:26" ht="72" customHeight="1" x14ac:dyDescent="0.2">
      <c r="A59" s="19" t="str">
        <f>IF(B59&lt;&gt;"","3.4","")</f>
        <v/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6"/>
      <c r="R59" s="67"/>
      <c r="S59" s="67"/>
      <c r="T59" s="67"/>
      <c r="U59" s="67"/>
      <c r="V59" s="67"/>
      <c r="W59" s="67"/>
      <c r="X59" s="68"/>
      <c r="Y59" s="57"/>
      <c r="Z59" s="57"/>
    </row>
    <row r="60" spans="1:26" ht="72" customHeight="1" x14ac:dyDescent="0.2">
      <c r="A60" s="19" t="str">
        <f>IF(B60&lt;&gt;"","3.5","")</f>
        <v/>
      </c>
      <c r="B60" s="66"/>
      <c r="C60" s="67"/>
      <c r="D60" s="67"/>
      <c r="E60" s="67"/>
      <c r="F60" s="67"/>
      <c r="G60" s="68"/>
      <c r="H60" s="66"/>
      <c r="I60" s="67"/>
      <c r="J60" s="67"/>
      <c r="K60" s="67"/>
      <c r="L60" s="67"/>
      <c r="M60" s="67"/>
      <c r="N60" s="67"/>
      <c r="O60" s="67"/>
      <c r="P60" s="68"/>
      <c r="Q60" s="66"/>
      <c r="R60" s="67"/>
      <c r="S60" s="67"/>
      <c r="T60" s="67"/>
      <c r="U60" s="67"/>
      <c r="V60" s="67"/>
      <c r="W60" s="67"/>
      <c r="X60" s="68"/>
      <c r="Y60" s="86"/>
      <c r="Z60" s="87"/>
    </row>
    <row r="61" spans="1:26" ht="72" customHeight="1" x14ac:dyDescent="0.2">
      <c r="A61" s="19" t="str">
        <f>IF(B61&lt;&gt;"","3.6","")</f>
        <v/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6"/>
      <c r="R61" s="67"/>
      <c r="S61" s="67"/>
      <c r="T61" s="67"/>
      <c r="U61" s="67"/>
      <c r="V61" s="67"/>
      <c r="W61" s="67"/>
      <c r="X61" s="68"/>
      <c r="Y61" s="57"/>
      <c r="Z61" s="57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69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1"/>
    </row>
    <row r="66" spans="1:25" ht="48" customHeight="1" x14ac:dyDescent="0.2">
      <c r="B66" s="72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4"/>
    </row>
    <row r="67" spans="1:25" ht="48" customHeight="1" x14ac:dyDescent="0.2">
      <c r="B67" s="72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4"/>
    </row>
    <row r="68" spans="1:25" ht="48" customHeight="1" x14ac:dyDescent="0.2">
      <c r="B68" s="72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4"/>
    </row>
    <row r="69" spans="1:25" ht="48" customHeight="1" x14ac:dyDescent="0.2">
      <c r="B69" s="75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7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2" spans="1:25" ht="14.25" customHeight="1" x14ac:dyDescent="0.2"/>
    <row r="73" spans="1:25" ht="21" customHeight="1" x14ac:dyDescent="0.2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5" ht="10.15" customHeight="1" x14ac:dyDescent="0.2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5" ht="10.15" customHeight="1" x14ac:dyDescent="0.2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5" ht="21" customHeight="1" x14ac:dyDescent="0.2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5" ht="35.25" customHeight="1" x14ac:dyDescent="0.2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5" ht="21" customHeight="1" x14ac:dyDescent="0.2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5" ht="21" customHeight="1" x14ac:dyDescent="0.2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5" ht="21" customHeight="1" x14ac:dyDescent="0.2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21" customHeight="1" x14ac:dyDescent="0.2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">
      <c r="B83" s="64"/>
      <c r="C83" s="64"/>
      <c r="D83" s="64"/>
      <c r="E83" s="64"/>
      <c r="F83" s="64"/>
      <c r="G83" s="64"/>
      <c r="H83" s="64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">
      <c r="B84" s="64"/>
      <c r="C84" s="64"/>
      <c r="D84" s="64"/>
      <c r="E84" s="64"/>
      <c r="F84" s="64"/>
      <c r="G84" s="64"/>
      <c r="H84" s="64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14.25" customHeight="1" x14ac:dyDescent="0.2"/>
    <row r="86" spans="2:25" ht="21" customHeight="1" x14ac:dyDescent="0.2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ht="21" customHeight="1" x14ac:dyDescent="0.2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14.25" customHeight="1" x14ac:dyDescent="0.2"/>
    <row r="99" spans="2:25" ht="21" customHeight="1" x14ac:dyDescent="0.2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ht="21" customHeight="1" x14ac:dyDescent="0.2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14.25" customHeight="1" x14ac:dyDescent="0.2"/>
    <row r="112" spans="2:25" ht="14.25" customHeight="1" x14ac:dyDescent="0.2"/>
    <row r="113" spans="5:24" ht="21" customHeight="1" x14ac:dyDescent="0.2">
      <c r="E113" s="17" t="s">
        <v>60</v>
      </c>
      <c r="F113" s="32"/>
      <c r="G113" s="32"/>
      <c r="H113" s="32"/>
      <c r="I113" s="32"/>
      <c r="J113" s="32"/>
      <c r="Q113" s="17" t="s">
        <v>61</v>
      </c>
      <c r="R113" s="32"/>
      <c r="S113" s="32"/>
      <c r="T113" s="32"/>
      <c r="U113" s="32"/>
      <c r="V113" s="32"/>
      <c r="W113" s="32"/>
    </row>
    <row r="114" spans="5:24" ht="21" customHeight="1" x14ac:dyDescent="0.2">
      <c r="E114" s="17" t="s">
        <v>62</v>
      </c>
      <c r="F114" s="33"/>
      <c r="G114" s="33"/>
      <c r="H114" s="33"/>
      <c r="I114" s="33"/>
      <c r="J114" s="33"/>
      <c r="K114" s="5" t="s">
        <v>63</v>
      </c>
      <c r="Q114" s="17" t="s">
        <v>62</v>
      </c>
      <c r="R114" s="32"/>
      <c r="S114" s="32"/>
      <c r="T114" s="32"/>
      <c r="U114" s="32"/>
      <c r="V114" s="32"/>
      <c r="W114" s="32"/>
      <c r="X114" s="5" t="s">
        <v>63</v>
      </c>
    </row>
    <row r="115" spans="5:24" ht="21" customHeight="1" x14ac:dyDescent="0.2">
      <c r="E115" s="17" t="s">
        <v>64</v>
      </c>
      <c r="F115" s="33"/>
      <c r="G115" s="33"/>
      <c r="H115" s="33"/>
      <c r="I115" s="33"/>
      <c r="J115" s="33"/>
      <c r="Q115" s="34"/>
      <c r="R115" s="34"/>
      <c r="S115" s="34"/>
      <c r="T115" s="34"/>
      <c r="U115" s="34"/>
      <c r="V115" s="34"/>
      <c r="W115" s="34"/>
      <c r="X115" s="34"/>
    </row>
    <row r="116" spans="5:24" ht="24" customHeight="1" x14ac:dyDescent="0.2">
      <c r="E116" s="17" t="s">
        <v>65</v>
      </c>
      <c r="F116" s="29"/>
      <c r="G116" s="29"/>
      <c r="H116" s="29"/>
      <c r="I116" s="29"/>
      <c r="J116" s="29"/>
      <c r="Q116" s="17" t="s">
        <v>65</v>
      </c>
      <c r="R116" s="30"/>
      <c r="S116" s="30"/>
      <c r="T116" s="30"/>
      <c r="U116" s="30"/>
      <c r="V116" s="30"/>
      <c r="W116" s="30"/>
    </row>
    <row r="117" spans="5:24" ht="24" customHeight="1" x14ac:dyDescent="0.2">
      <c r="E117" s="17" t="s">
        <v>66</v>
      </c>
      <c r="F117" s="31"/>
      <c r="G117" s="31"/>
      <c r="H117" s="31"/>
      <c r="I117" s="31"/>
      <c r="J117" s="31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D183A4C2-0871-452C-9D18-F1E353B28B28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CA6CFEE-CF92-4EDD-8A5D-A81171B8AB97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A1B9951C-853D-44B4-BDEE-5DFA24DE19AA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7451B54C-5E0D-4BD8-83C4-3671F63EECF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F03DF99-F9E3-41EF-B6FB-714FEF428FB4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8ADA1FE8-2D7F-488B-9142-D151FD4FE94F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5043BD38-EE64-45D3-ADA5-89C49CE6BDC2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A6868DA7-18BB-43DD-AE03-2721F69FF70B}">
          <x14:formula1>
            <xm:f>LIST!$E$2:$E$9</xm:f>
          </x14:formula1>
          <xm:sqref>B47:L51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00B0F0"/>
  </sheetPr>
  <dimension ref="A1:Z118"/>
  <sheetViews>
    <sheetView view="pageBreakPreview" zoomScaleNormal="85" zoomScaleSheetLayoutView="100" workbookViewId="0">
      <selection activeCell="AA51" sqref="AA51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53" t="s">
        <v>40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54" t="s">
        <v>104</v>
      </c>
      <c r="K2" s="154"/>
      <c r="L2" s="154"/>
      <c r="M2" s="154"/>
      <c r="N2" s="154"/>
      <c r="O2" s="154"/>
      <c r="P2" s="154"/>
      <c r="Q2" s="154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53" t="s">
        <v>18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</row>
    <row r="4" spans="1:26" ht="21" customHeight="1" x14ac:dyDescent="0.2">
      <c r="A4" s="153" t="s">
        <v>1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</row>
    <row r="5" spans="1:26" ht="10.1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155"/>
      <c r="N7" s="156"/>
      <c r="O7" s="156"/>
      <c r="P7" s="157"/>
    </row>
    <row r="8" spans="1:26" ht="21" customHeight="1" x14ac:dyDescent="0.2">
      <c r="A8" s="9" t="s">
        <v>43</v>
      </c>
      <c r="G8" s="10"/>
      <c r="H8" s="155"/>
      <c r="I8" s="156"/>
      <c r="J8" s="157"/>
    </row>
    <row r="9" spans="1:26" ht="10.15" customHeight="1" x14ac:dyDescent="0.2"/>
    <row r="10" spans="1:26" s="8" customFormat="1" ht="30" customHeight="1" x14ac:dyDescent="0.2">
      <c r="A10" s="78" t="s">
        <v>7</v>
      </c>
      <c r="B10" s="78" t="s">
        <v>33</v>
      </c>
      <c r="C10" s="78"/>
      <c r="D10" s="78"/>
      <c r="E10" s="78"/>
      <c r="F10" s="78"/>
      <c r="G10" s="78"/>
      <c r="H10" s="78"/>
      <c r="I10" s="78"/>
      <c r="J10" s="78"/>
      <c r="K10" s="78" t="s">
        <v>34</v>
      </c>
      <c r="L10" s="78"/>
      <c r="M10" s="78"/>
      <c r="N10" s="78"/>
      <c r="O10" s="78"/>
      <c r="P10" s="78"/>
      <c r="Q10" s="78"/>
      <c r="R10" s="78"/>
      <c r="S10" s="78" t="s">
        <v>6</v>
      </c>
      <c r="T10" s="78"/>
      <c r="U10" s="78"/>
      <c r="V10" s="78"/>
      <c r="W10" s="78"/>
      <c r="X10" s="78"/>
      <c r="Y10" s="78"/>
      <c r="Z10" s="78"/>
    </row>
    <row r="11" spans="1:26" s="8" customFormat="1" ht="30" customHeight="1" x14ac:dyDescent="0.2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 t="s">
        <v>3</v>
      </c>
      <c r="L11" s="78"/>
      <c r="M11" s="78"/>
      <c r="N11" s="78" t="s">
        <v>4</v>
      </c>
      <c r="O11" s="78"/>
      <c r="P11" s="78"/>
      <c r="Q11" s="78" t="s">
        <v>5</v>
      </c>
      <c r="R11" s="78"/>
      <c r="S11" s="78" t="s">
        <v>3</v>
      </c>
      <c r="T11" s="78"/>
      <c r="U11" s="78"/>
      <c r="V11" s="78" t="s">
        <v>4</v>
      </c>
      <c r="W11" s="78"/>
      <c r="X11" s="78"/>
      <c r="Y11" s="78" t="s">
        <v>5</v>
      </c>
      <c r="Z11" s="78"/>
    </row>
    <row r="12" spans="1:26" ht="24" customHeight="1" x14ac:dyDescent="0.2">
      <c r="A12" s="107" t="s">
        <v>44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10"/>
    </row>
    <row r="13" spans="1:26" ht="24" customHeight="1" x14ac:dyDescent="0.2">
      <c r="A13" s="20">
        <v>1</v>
      </c>
      <c r="B13" s="146" t="s">
        <v>36</v>
      </c>
      <c r="C13" s="146"/>
      <c r="D13" s="146"/>
      <c r="E13" s="146"/>
      <c r="F13" s="146"/>
      <c r="G13" s="146"/>
      <c r="H13" s="146"/>
      <c r="I13" s="146"/>
      <c r="J13" s="146"/>
      <c r="K13" s="158">
        <v>12</v>
      </c>
      <c r="L13" s="158"/>
      <c r="M13" s="158"/>
      <c r="N13" s="150">
        <f>Q24</f>
        <v>0</v>
      </c>
      <c r="O13" s="150"/>
      <c r="P13" s="150"/>
      <c r="Q13" s="125">
        <f>V24/T24*100</f>
        <v>0</v>
      </c>
      <c r="R13" s="125"/>
      <c r="S13" s="159">
        <v>11114560</v>
      </c>
      <c r="T13" s="160"/>
      <c r="U13" s="161"/>
      <c r="V13" s="168"/>
      <c r="W13" s="169"/>
      <c r="X13" s="170"/>
      <c r="Y13" s="140">
        <f>V13/S13*100</f>
        <v>0</v>
      </c>
      <c r="Z13" s="141"/>
    </row>
    <row r="14" spans="1:26" ht="24" customHeight="1" x14ac:dyDescent="0.2">
      <c r="A14" s="20">
        <v>2</v>
      </c>
      <c r="B14" s="146" t="s">
        <v>37</v>
      </c>
      <c r="C14" s="146"/>
      <c r="D14" s="146"/>
      <c r="E14" s="146"/>
      <c r="F14" s="146"/>
      <c r="G14" s="146"/>
      <c r="H14" s="146"/>
      <c r="I14" s="146"/>
      <c r="J14" s="146"/>
      <c r="K14" s="147">
        <v>3202292.37</v>
      </c>
      <c r="L14" s="147"/>
      <c r="M14" s="147"/>
      <c r="N14" s="125">
        <f>Q25</f>
        <v>0</v>
      </c>
      <c r="O14" s="125"/>
      <c r="P14" s="125"/>
      <c r="Q14" s="125">
        <f>V25/T25*100</f>
        <v>0</v>
      </c>
      <c r="R14" s="125"/>
      <c r="S14" s="162"/>
      <c r="T14" s="163"/>
      <c r="U14" s="164"/>
      <c r="V14" s="171"/>
      <c r="W14" s="172"/>
      <c r="X14" s="173"/>
      <c r="Y14" s="142"/>
      <c r="Z14" s="143"/>
    </row>
    <row r="15" spans="1:26" ht="24" customHeight="1" x14ac:dyDescent="0.2">
      <c r="A15" s="20">
        <v>3</v>
      </c>
      <c r="B15" s="146" t="s">
        <v>38</v>
      </c>
      <c r="C15" s="146"/>
      <c r="D15" s="146"/>
      <c r="E15" s="146"/>
      <c r="F15" s="146"/>
      <c r="G15" s="146"/>
      <c r="H15" s="146"/>
      <c r="I15" s="146"/>
      <c r="J15" s="146"/>
      <c r="K15" s="149">
        <v>12</v>
      </c>
      <c r="L15" s="149"/>
      <c r="M15" s="149"/>
      <c r="N15" s="150">
        <f>Q27</f>
        <v>0</v>
      </c>
      <c r="O15" s="150"/>
      <c r="P15" s="150"/>
      <c r="Q15" s="125">
        <f>V26/T26*100</f>
        <v>0</v>
      </c>
      <c r="R15" s="125"/>
      <c r="S15" s="162"/>
      <c r="T15" s="163"/>
      <c r="U15" s="164"/>
      <c r="V15" s="171"/>
      <c r="W15" s="172"/>
      <c r="X15" s="173"/>
      <c r="Y15" s="142"/>
      <c r="Z15" s="143"/>
    </row>
    <row r="16" spans="1:26" ht="24" customHeight="1" x14ac:dyDescent="0.2">
      <c r="A16" s="20">
        <v>4</v>
      </c>
      <c r="B16" s="146" t="s">
        <v>39</v>
      </c>
      <c r="C16" s="146"/>
      <c r="D16" s="146"/>
      <c r="E16" s="146"/>
      <c r="F16" s="146"/>
      <c r="G16" s="146"/>
      <c r="H16" s="146"/>
      <c r="I16" s="146"/>
      <c r="J16" s="146"/>
      <c r="K16" s="149">
        <v>12</v>
      </c>
      <c r="L16" s="149"/>
      <c r="M16" s="149"/>
      <c r="N16" s="150">
        <f>Q28</f>
        <v>0</v>
      </c>
      <c r="O16" s="150"/>
      <c r="P16" s="150"/>
      <c r="Q16" s="125">
        <f>V28/T28*100</f>
        <v>0</v>
      </c>
      <c r="R16" s="125"/>
      <c r="S16" s="162"/>
      <c r="T16" s="163"/>
      <c r="U16" s="164"/>
      <c r="V16" s="171"/>
      <c r="W16" s="172"/>
      <c r="X16" s="173"/>
      <c r="Y16" s="142"/>
      <c r="Z16" s="143"/>
    </row>
    <row r="17" spans="1:26" s="11" customFormat="1" ht="48" customHeight="1" x14ac:dyDescent="0.2">
      <c r="A17" s="21">
        <v>5</v>
      </c>
      <c r="B17" s="151" t="s">
        <v>45</v>
      </c>
      <c r="C17" s="151"/>
      <c r="D17" s="151"/>
      <c r="E17" s="151"/>
      <c r="F17" s="151"/>
      <c r="G17" s="151"/>
      <c r="H17" s="151"/>
      <c r="I17" s="151"/>
      <c r="J17" s="151"/>
      <c r="K17" s="152">
        <v>12</v>
      </c>
      <c r="L17" s="152"/>
      <c r="M17" s="152"/>
      <c r="N17" s="150">
        <f>Q29</f>
        <v>0</v>
      </c>
      <c r="O17" s="150"/>
      <c r="P17" s="150"/>
      <c r="Q17" s="125">
        <f>V29/T29*100</f>
        <v>0</v>
      </c>
      <c r="R17" s="125"/>
      <c r="S17" s="165"/>
      <c r="T17" s="166"/>
      <c r="U17" s="167"/>
      <c r="V17" s="174"/>
      <c r="W17" s="175"/>
      <c r="X17" s="176"/>
      <c r="Y17" s="144"/>
      <c r="Z17" s="145"/>
    </row>
    <row r="18" spans="1:26" s="8" customFormat="1" ht="24" customHeight="1" x14ac:dyDescent="0.2">
      <c r="A18" s="136" t="s">
        <v>46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8"/>
      <c r="Q18" s="91">
        <f>V30</f>
        <v>0</v>
      </c>
      <c r="R18" s="91"/>
      <c r="S18" s="139">
        <f>SUM(S13)</f>
        <v>11114560</v>
      </c>
      <c r="T18" s="139"/>
      <c r="U18" s="139"/>
      <c r="V18" s="139">
        <f>SUM(V13)</f>
        <v>0</v>
      </c>
      <c r="W18" s="139"/>
      <c r="X18" s="139"/>
      <c r="Y18" s="135">
        <f>SUM(Y13)</f>
        <v>0</v>
      </c>
      <c r="Z18" s="135"/>
    </row>
    <row r="19" spans="1:26" ht="9.9499999999999993" customHeight="1" x14ac:dyDescent="0.2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78" t="s">
        <v>41</v>
      </c>
      <c r="C22" s="78"/>
      <c r="D22" s="78"/>
      <c r="E22" s="78"/>
      <c r="F22" s="78"/>
      <c r="G22" s="78"/>
      <c r="H22" s="78" t="s">
        <v>47</v>
      </c>
      <c r="I22" s="78"/>
      <c r="J22" s="78"/>
      <c r="K22" s="78" t="s">
        <v>42</v>
      </c>
      <c r="L22" s="78"/>
      <c r="M22" s="78"/>
      <c r="N22" s="78" t="s">
        <v>48</v>
      </c>
      <c r="O22" s="78"/>
      <c r="P22" s="78"/>
      <c r="Q22" s="78" t="s">
        <v>49</v>
      </c>
      <c r="R22" s="78"/>
      <c r="S22" s="78"/>
      <c r="T22" s="78" t="s">
        <v>50</v>
      </c>
      <c r="U22" s="78"/>
      <c r="V22" s="82" t="s">
        <v>9</v>
      </c>
      <c r="W22" s="82"/>
      <c r="X22" s="78" t="s">
        <v>10</v>
      </c>
      <c r="Y22" s="78"/>
      <c r="Z22" s="78"/>
    </row>
    <row r="23" spans="1:26" ht="24" customHeight="1" x14ac:dyDescent="0.2">
      <c r="A23" s="107" t="s">
        <v>44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9"/>
      <c r="U23" s="109"/>
      <c r="V23" s="108"/>
      <c r="W23" s="108"/>
      <c r="X23" s="108"/>
      <c r="Y23" s="108"/>
      <c r="Z23" s="110"/>
    </row>
    <row r="24" spans="1:26" ht="24" customHeight="1" x14ac:dyDescent="0.2">
      <c r="A24" s="25">
        <v>1</v>
      </c>
      <c r="B24" s="111" t="s">
        <v>36</v>
      </c>
      <c r="C24" s="111"/>
      <c r="D24" s="111"/>
      <c r="E24" s="111"/>
      <c r="F24" s="111"/>
      <c r="G24" s="111"/>
      <c r="H24" s="112">
        <v>12</v>
      </c>
      <c r="I24" s="112"/>
      <c r="J24" s="112"/>
      <c r="K24" s="104"/>
      <c r="L24" s="104"/>
      <c r="M24" s="104"/>
      <c r="N24" s="104"/>
      <c r="O24" s="104"/>
      <c r="P24" s="104"/>
      <c r="Q24" s="104"/>
      <c r="R24" s="104"/>
      <c r="S24" s="105"/>
      <c r="T24" s="101">
        <v>10</v>
      </c>
      <c r="U24" s="101"/>
      <c r="V24" s="94">
        <f>(T24*((K24*0)+(N24*50)+(Q24*100)))/(H24*100)</f>
        <v>0</v>
      </c>
      <c r="W24" s="95"/>
      <c r="X24" s="113"/>
      <c r="Y24" s="93"/>
      <c r="Z24" s="114"/>
    </row>
    <row r="25" spans="1:26" ht="24" customHeight="1" x14ac:dyDescent="0.2">
      <c r="A25" s="25">
        <v>2</v>
      </c>
      <c r="B25" s="111" t="s">
        <v>37</v>
      </c>
      <c r="C25" s="111"/>
      <c r="D25" s="111"/>
      <c r="E25" s="111"/>
      <c r="F25" s="111"/>
      <c r="G25" s="111"/>
      <c r="H25" s="121">
        <v>3202292.37</v>
      </c>
      <c r="I25" s="121"/>
      <c r="J25" s="121"/>
      <c r="K25" s="122"/>
      <c r="L25" s="122"/>
      <c r="M25" s="122"/>
      <c r="N25" s="122"/>
      <c r="O25" s="122"/>
      <c r="P25" s="122"/>
      <c r="Q25" s="122"/>
      <c r="R25" s="122"/>
      <c r="S25" s="203"/>
      <c r="T25" s="101">
        <v>40</v>
      </c>
      <c r="U25" s="101"/>
      <c r="V25" s="94">
        <f>(T25*((K25*0)+(N25*50)+(Q25*100)))/(H25*100)</f>
        <v>0</v>
      </c>
      <c r="W25" s="95"/>
      <c r="X25" s="115"/>
      <c r="Y25" s="116"/>
      <c r="Z25" s="117"/>
    </row>
    <row r="26" spans="1:26" ht="24" customHeight="1" x14ac:dyDescent="0.2">
      <c r="A26" s="26">
        <v>3</v>
      </c>
      <c r="B26" s="96" t="s">
        <v>38</v>
      </c>
      <c r="C26" s="96"/>
      <c r="D26" s="96"/>
      <c r="E26" s="96"/>
      <c r="F26" s="96"/>
      <c r="G26" s="96"/>
      <c r="H26" s="97">
        <v>12</v>
      </c>
      <c r="I26" s="97"/>
      <c r="J26" s="97"/>
      <c r="K26" s="197">
        <f>K27</f>
        <v>0</v>
      </c>
      <c r="L26" s="198"/>
      <c r="M26" s="199"/>
      <c r="N26" s="197">
        <f t="shared" ref="N26" si="0">N27</f>
        <v>0</v>
      </c>
      <c r="O26" s="198"/>
      <c r="P26" s="199"/>
      <c r="Q26" s="197">
        <f t="shared" ref="Q26" si="1">Q27</f>
        <v>0</v>
      </c>
      <c r="R26" s="198"/>
      <c r="S26" s="199"/>
      <c r="T26" s="123">
        <f>SUM(T27)</f>
        <v>20</v>
      </c>
      <c r="U26" s="123"/>
      <c r="V26" s="124">
        <f>SUM(V27)</f>
        <v>0</v>
      </c>
      <c r="W26" s="125"/>
      <c r="X26" s="115"/>
      <c r="Y26" s="116"/>
      <c r="Z26" s="117"/>
    </row>
    <row r="27" spans="1:26" ht="48" customHeight="1" x14ac:dyDescent="0.2">
      <c r="A27" s="20">
        <v>3.1</v>
      </c>
      <c r="B27" s="126" t="s">
        <v>103</v>
      </c>
      <c r="C27" s="127"/>
      <c r="D27" s="127"/>
      <c r="E27" s="127"/>
      <c r="F27" s="127"/>
      <c r="G27" s="128"/>
      <c r="H27" s="129">
        <v>12</v>
      </c>
      <c r="I27" s="130"/>
      <c r="J27" s="131"/>
      <c r="K27" s="105"/>
      <c r="L27" s="132"/>
      <c r="M27" s="133"/>
      <c r="N27" s="105"/>
      <c r="O27" s="132"/>
      <c r="P27" s="133"/>
      <c r="Q27" s="105"/>
      <c r="R27" s="132"/>
      <c r="S27" s="132"/>
      <c r="T27" s="134">
        <v>20</v>
      </c>
      <c r="U27" s="134"/>
      <c r="V27" s="94">
        <f>(T27*((K27*0)+(N27*50)+(Q27*100)))/(H27*100)</f>
        <v>0</v>
      </c>
      <c r="W27" s="95"/>
      <c r="X27" s="115"/>
      <c r="Y27" s="116"/>
      <c r="Z27" s="117"/>
    </row>
    <row r="28" spans="1:26" ht="48" customHeight="1" x14ac:dyDescent="0.2">
      <c r="A28" s="25">
        <v>4</v>
      </c>
      <c r="B28" s="102" t="s">
        <v>39</v>
      </c>
      <c r="C28" s="102"/>
      <c r="D28" s="102"/>
      <c r="E28" s="102"/>
      <c r="F28" s="102"/>
      <c r="G28" s="102"/>
      <c r="H28" s="106">
        <v>12</v>
      </c>
      <c r="I28" s="106"/>
      <c r="J28" s="106"/>
      <c r="K28" s="104"/>
      <c r="L28" s="104"/>
      <c r="M28" s="104"/>
      <c r="N28" s="104"/>
      <c r="O28" s="104"/>
      <c r="P28" s="104"/>
      <c r="Q28" s="104"/>
      <c r="R28" s="104"/>
      <c r="S28" s="105"/>
      <c r="T28" s="101">
        <v>15</v>
      </c>
      <c r="U28" s="101"/>
      <c r="V28" s="94">
        <f t="shared" ref="V28:V29" si="2">(T28*((K28*0)+(N28*50)+(Q28*100)))/(H28*100)</f>
        <v>0</v>
      </c>
      <c r="W28" s="95"/>
      <c r="X28" s="115"/>
      <c r="Y28" s="116"/>
      <c r="Z28" s="117"/>
    </row>
    <row r="29" spans="1:26" ht="48" customHeight="1" x14ac:dyDescent="0.2">
      <c r="A29" s="25">
        <v>5</v>
      </c>
      <c r="B29" s="102" t="s">
        <v>51</v>
      </c>
      <c r="C29" s="102"/>
      <c r="D29" s="102"/>
      <c r="E29" s="102"/>
      <c r="F29" s="102"/>
      <c r="G29" s="102"/>
      <c r="H29" s="103">
        <v>12</v>
      </c>
      <c r="I29" s="103"/>
      <c r="J29" s="103"/>
      <c r="K29" s="104"/>
      <c r="L29" s="104"/>
      <c r="M29" s="104"/>
      <c r="N29" s="104"/>
      <c r="O29" s="104"/>
      <c r="P29" s="104"/>
      <c r="Q29" s="104"/>
      <c r="R29" s="104"/>
      <c r="S29" s="105"/>
      <c r="T29" s="101">
        <v>15</v>
      </c>
      <c r="U29" s="101"/>
      <c r="V29" s="94">
        <f t="shared" si="2"/>
        <v>0</v>
      </c>
      <c r="W29" s="95"/>
      <c r="X29" s="118"/>
      <c r="Y29" s="119"/>
      <c r="Z29" s="120"/>
    </row>
    <row r="30" spans="1:26" ht="24" customHeight="1" x14ac:dyDescent="0.2">
      <c r="A30" s="88" t="s">
        <v>11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9">
        <f>SUM(T24,T25,T26,T28,T29)</f>
        <v>100</v>
      </c>
      <c r="U30" s="90"/>
      <c r="V30" s="91">
        <f>SUM(V24:W26,V28:W29)</f>
        <v>0</v>
      </c>
      <c r="W30" s="91"/>
      <c r="X30" s="92"/>
      <c r="Y30" s="92"/>
      <c r="Z30" s="92"/>
    </row>
    <row r="31" spans="1:26" ht="9.9499999999999993" customHeight="1" x14ac:dyDescent="0.2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78" t="s">
        <v>52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9" t="s">
        <v>53</v>
      </c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1"/>
      <c r="Y33" s="82" t="s">
        <v>54</v>
      </c>
      <c r="Z33" s="82"/>
    </row>
    <row r="34" spans="1:26" ht="24" customHeight="1" x14ac:dyDescent="0.2">
      <c r="A34" s="83" t="s">
        <v>55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5"/>
    </row>
    <row r="35" spans="1:26" ht="48" customHeight="1" x14ac:dyDescent="0.2">
      <c r="A35" s="19" t="str">
        <f>IF(B35&lt;&gt;"","2.1.1","")</f>
        <v/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57"/>
      <c r="Z35" s="57"/>
    </row>
    <row r="36" spans="1:26" ht="48" customHeight="1" x14ac:dyDescent="0.2">
      <c r="A36" s="19" t="str">
        <f>IF(B36&lt;&gt;"","2.1.2","")</f>
        <v/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57"/>
      <c r="Z36" s="57"/>
    </row>
    <row r="37" spans="1:26" ht="48" customHeight="1" x14ac:dyDescent="0.2">
      <c r="A37" s="19" t="str">
        <f>IF(B37&lt;&gt;"","2.1.3","")</f>
        <v/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57"/>
      <c r="Z37" s="57"/>
    </row>
    <row r="38" spans="1:26" ht="48" customHeight="1" x14ac:dyDescent="0.2">
      <c r="A38" s="19" t="str">
        <f>IF(B38&lt;&gt;"","2.1.4","")</f>
        <v/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6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57"/>
      <c r="Z38" s="57"/>
    </row>
    <row r="39" spans="1:26" ht="48" customHeight="1" x14ac:dyDescent="0.2">
      <c r="A39" s="19" t="str">
        <f>IF(B39&lt;&gt;"","2.1.5","")</f>
        <v/>
      </c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8"/>
      <c r="M39" s="66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8"/>
      <c r="Y39" s="86"/>
      <c r="Z39" s="87"/>
    </row>
    <row r="40" spans="1:26" ht="24" customHeight="1" x14ac:dyDescent="0.2">
      <c r="A40" s="83" t="s">
        <v>56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5"/>
    </row>
    <row r="41" spans="1:26" ht="48" customHeight="1" x14ac:dyDescent="0.2">
      <c r="A41" s="19" t="str">
        <f>IF(B41&lt;&gt;"","2.2.1","")</f>
        <v/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8"/>
      <c r="Y41" s="57"/>
      <c r="Z41" s="57"/>
    </row>
    <row r="42" spans="1:26" ht="48" customHeight="1" x14ac:dyDescent="0.2">
      <c r="A42" s="19" t="str">
        <f>IF(B42&lt;&gt;"","2.2.2","")</f>
        <v/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6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57"/>
      <c r="Z42" s="57"/>
    </row>
    <row r="43" spans="1:26" ht="48" customHeight="1" x14ac:dyDescent="0.2">
      <c r="A43" s="19" t="str">
        <f>IF(B43&lt;&gt;"","2.2.3","")</f>
        <v/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8"/>
      <c r="Y43" s="57"/>
      <c r="Z43" s="57"/>
    </row>
    <row r="44" spans="1:26" ht="48" customHeight="1" x14ac:dyDescent="0.2">
      <c r="A44" s="19" t="str">
        <f>IF(B44&lt;&gt;"","2.2.4","")</f>
        <v/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6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57"/>
      <c r="Z44" s="57"/>
    </row>
    <row r="45" spans="1:26" ht="48" customHeight="1" x14ac:dyDescent="0.2">
      <c r="A45" s="19" t="str">
        <f>IF(B45&lt;&gt;"","2.2.5","")</f>
        <v/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6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8"/>
      <c r="Y45" s="57"/>
      <c r="Z45" s="57"/>
    </row>
    <row r="46" spans="1:26" ht="24" customHeight="1" x14ac:dyDescent="0.2">
      <c r="A46" s="83" t="s">
        <v>57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5"/>
    </row>
    <row r="47" spans="1:26" ht="48" customHeight="1" x14ac:dyDescent="0.2">
      <c r="A47" s="19" t="str">
        <f>IF(B47&lt;&gt;"","2.3.1","")</f>
        <v/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6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8"/>
      <c r="Y47" s="57"/>
      <c r="Z47" s="57"/>
    </row>
    <row r="48" spans="1:26" ht="48" customHeight="1" x14ac:dyDescent="0.2">
      <c r="A48" s="19" t="str">
        <f>IF(B48&lt;&gt;"","2.3.2","")</f>
        <v/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6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8"/>
      <c r="Y48" s="57"/>
      <c r="Z48" s="57"/>
    </row>
    <row r="49" spans="1:26" ht="48" customHeight="1" x14ac:dyDescent="0.2">
      <c r="A49" s="19" t="str">
        <f>IF(B49&lt;&gt;"","2.3.3","")</f>
        <v/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6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8"/>
      <c r="Y49" s="57"/>
      <c r="Z49" s="57"/>
    </row>
    <row r="50" spans="1:26" ht="48" customHeight="1" x14ac:dyDescent="0.2">
      <c r="A50" s="19" t="str">
        <f>IF(B50&lt;&gt;"","2.3.4","")</f>
        <v/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6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8"/>
      <c r="Y50" s="57"/>
      <c r="Z50" s="57"/>
    </row>
    <row r="51" spans="1:26" ht="48" customHeight="1" x14ac:dyDescent="0.2">
      <c r="A51" s="19" t="str">
        <f>IF(B51&lt;&gt;"","2.3.5","")</f>
        <v/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6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8"/>
      <c r="Y51" s="57"/>
      <c r="Z51" s="57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78" t="s">
        <v>58</v>
      </c>
      <c r="C55" s="78"/>
      <c r="D55" s="78"/>
      <c r="E55" s="78"/>
      <c r="F55" s="78"/>
      <c r="G55" s="78"/>
      <c r="H55" s="78" t="s">
        <v>53</v>
      </c>
      <c r="I55" s="78"/>
      <c r="J55" s="78"/>
      <c r="K55" s="78"/>
      <c r="L55" s="78"/>
      <c r="M55" s="78"/>
      <c r="N55" s="78"/>
      <c r="O55" s="78"/>
      <c r="P55" s="78"/>
      <c r="Q55" s="79" t="s">
        <v>59</v>
      </c>
      <c r="R55" s="80"/>
      <c r="S55" s="80"/>
      <c r="T55" s="80"/>
      <c r="U55" s="80"/>
      <c r="V55" s="80"/>
      <c r="W55" s="80"/>
      <c r="X55" s="81"/>
      <c r="Y55" s="82" t="s">
        <v>54</v>
      </c>
      <c r="Z55" s="82"/>
    </row>
    <row r="56" spans="1:26" ht="72" customHeight="1" x14ac:dyDescent="0.2">
      <c r="A56" s="19" t="str">
        <f>IF(B56&lt;&gt;"","3.1","")</f>
        <v/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6"/>
      <c r="R56" s="67"/>
      <c r="S56" s="67"/>
      <c r="T56" s="67"/>
      <c r="U56" s="67"/>
      <c r="V56" s="67"/>
      <c r="W56" s="67"/>
      <c r="X56" s="68"/>
      <c r="Y56" s="57"/>
      <c r="Z56" s="57"/>
    </row>
    <row r="57" spans="1:26" ht="72" customHeight="1" x14ac:dyDescent="0.2">
      <c r="A57" s="19" t="str">
        <f>IF(B57&lt;&gt;"","3.2","")</f>
        <v/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6"/>
      <c r="R57" s="67"/>
      <c r="S57" s="67"/>
      <c r="T57" s="67"/>
      <c r="U57" s="67"/>
      <c r="V57" s="67"/>
      <c r="W57" s="67"/>
      <c r="X57" s="68"/>
      <c r="Y57" s="57"/>
      <c r="Z57" s="57"/>
    </row>
    <row r="58" spans="1:26" ht="72" customHeight="1" x14ac:dyDescent="0.2">
      <c r="A58" s="19" t="str">
        <f>IF(B58&lt;&gt;"","3.3","")</f>
        <v/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6"/>
      <c r="R58" s="67"/>
      <c r="S58" s="67"/>
      <c r="T58" s="67"/>
      <c r="U58" s="67"/>
      <c r="V58" s="67"/>
      <c r="W58" s="67"/>
      <c r="X58" s="68"/>
      <c r="Y58" s="57"/>
      <c r="Z58" s="57"/>
    </row>
    <row r="59" spans="1:26" ht="72" customHeight="1" x14ac:dyDescent="0.2">
      <c r="A59" s="19" t="str">
        <f>IF(B59&lt;&gt;"","3.4","")</f>
        <v/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6"/>
      <c r="R59" s="67"/>
      <c r="S59" s="67"/>
      <c r="T59" s="67"/>
      <c r="U59" s="67"/>
      <c r="V59" s="67"/>
      <c r="W59" s="67"/>
      <c r="X59" s="68"/>
      <c r="Y59" s="57"/>
      <c r="Z59" s="57"/>
    </row>
    <row r="60" spans="1:26" ht="72" customHeight="1" x14ac:dyDescent="0.2">
      <c r="A60" s="19" t="str">
        <f>IF(B60&lt;&gt;"","3.5","")</f>
        <v/>
      </c>
      <c r="B60" s="66"/>
      <c r="C60" s="67"/>
      <c r="D60" s="67"/>
      <c r="E60" s="67"/>
      <c r="F60" s="67"/>
      <c r="G60" s="68"/>
      <c r="H60" s="66"/>
      <c r="I60" s="67"/>
      <c r="J60" s="67"/>
      <c r="K60" s="67"/>
      <c r="L60" s="67"/>
      <c r="M60" s="67"/>
      <c r="N60" s="67"/>
      <c r="O60" s="67"/>
      <c r="P60" s="68"/>
      <c r="Q60" s="66"/>
      <c r="R60" s="67"/>
      <c r="S60" s="67"/>
      <c r="T60" s="67"/>
      <c r="U60" s="67"/>
      <c r="V60" s="67"/>
      <c r="W60" s="67"/>
      <c r="X60" s="68"/>
      <c r="Y60" s="86"/>
      <c r="Z60" s="87"/>
    </row>
    <row r="61" spans="1:26" ht="72" customHeight="1" x14ac:dyDescent="0.2">
      <c r="A61" s="19" t="str">
        <f>IF(B61&lt;&gt;"","3.6","")</f>
        <v/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6"/>
      <c r="R61" s="67"/>
      <c r="S61" s="67"/>
      <c r="T61" s="67"/>
      <c r="U61" s="67"/>
      <c r="V61" s="67"/>
      <c r="W61" s="67"/>
      <c r="X61" s="68"/>
      <c r="Y61" s="57"/>
      <c r="Z61" s="57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69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1"/>
    </row>
    <row r="66" spans="1:25" ht="48" customHeight="1" x14ac:dyDescent="0.2">
      <c r="B66" s="72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4"/>
    </row>
    <row r="67" spans="1:25" ht="48" customHeight="1" x14ac:dyDescent="0.2">
      <c r="B67" s="72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4"/>
    </row>
    <row r="68" spans="1:25" ht="48" customHeight="1" x14ac:dyDescent="0.2">
      <c r="B68" s="72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4"/>
    </row>
    <row r="69" spans="1:25" ht="48" customHeight="1" x14ac:dyDescent="0.2">
      <c r="B69" s="75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7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2" spans="1:25" ht="14.25" customHeight="1" x14ac:dyDescent="0.2"/>
    <row r="73" spans="1:25" ht="21" customHeight="1" x14ac:dyDescent="0.2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5" ht="10.15" customHeight="1" x14ac:dyDescent="0.2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5" ht="10.15" customHeight="1" x14ac:dyDescent="0.2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5" ht="21" customHeight="1" x14ac:dyDescent="0.2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5" ht="35.25" customHeight="1" x14ac:dyDescent="0.2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5" ht="21" customHeight="1" x14ac:dyDescent="0.2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5" ht="21" customHeight="1" x14ac:dyDescent="0.2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5" ht="21" customHeight="1" x14ac:dyDescent="0.2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21" customHeight="1" x14ac:dyDescent="0.2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">
      <c r="B83" s="64"/>
      <c r="C83" s="64"/>
      <c r="D83" s="64"/>
      <c r="E83" s="64"/>
      <c r="F83" s="64"/>
      <c r="G83" s="64"/>
      <c r="H83" s="64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">
      <c r="B84" s="64"/>
      <c r="C84" s="64"/>
      <c r="D84" s="64"/>
      <c r="E84" s="64"/>
      <c r="F84" s="64"/>
      <c r="G84" s="64"/>
      <c r="H84" s="64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14.25" customHeight="1" x14ac:dyDescent="0.2"/>
    <row r="86" spans="2:25" ht="21" customHeight="1" x14ac:dyDescent="0.2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ht="21" customHeight="1" x14ac:dyDescent="0.2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14.25" customHeight="1" x14ac:dyDescent="0.2"/>
    <row r="99" spans="2:25" ht="21" customHeight="1" x14ac:dyDescent="0.2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ht="21" customHeight="1" x14ac:dyDescent="0.2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14.25" customHeight="1" x14ac:dyDescent="0.2"/>
    <row r="112" spans="2:25" ht="14.25" customHeight="1" x14ac:dyDescent="0.2"/>
    <row r="113" spans="5:24" ht="21" customHeight="1" x14ac:dyDescent="0.2">
      <c r="E113" s="17" t="s">
        <v>60</v>
      </c>
      <c r="F113" s="32"/>
      <c r="G113" s="32"/>
      <c r="H113" s="32"/>
      <c r="I113" s="32"/>
      <c r="J113" s="32"/>
      <c r="Q113" s="17" t="s">
        <v>61</v>
      </c>
      <c r="R113" s="32"/>
      <c r="S113" s="32"/>
      <c r="T113" s="32"/>
      <c r="U113" s="32"/>
      <c r="V113" s="32"/>
      <c r="W113" s="32"/>
    </row>
    <row r="114" spans="5:24" ht="21" customHeight="1" x14ac:dyDescent="0.2">
      <c r="E114" s="17" t="s">
        <v>62</v>
      </c>
      <c r="F114" s="33"/>
      <c r="G114" s="33"/>
      <c r="H114" s="33"/>
      <c r="I114" s="33"/>
      <c r="J114" s="33"/>
      <c r="K114" s="5" t="s">
        <v>63</v>
      </c>
      <c r="Q114" s="17" t="s">
        <v>62</v>
      </c>
      <c r="R114" s="32"/>
      <c r="S114" s="32"/>
      <c r="T114" s="32"/>
      <c r="U114" s="32"/>
      <c r="V114" s="32"/>
      <c r="W114" s="32"/>
      <c r="X114" s="5" t="s">
        <v>63</v>
      </c>
    </row>
    <row r="115" spans="5:24" ht="21" customHeight="1" x14ac:dyDescent="0.2">
      <c r="E115" s="17" t="s">
        <v>64</v>
      </c>
      <c r="F115" s="33"/>
      <c r="G115" s="33"/>
      <c r="H115" s="33"/>
      <c r="I115" s="33"/>
      <c r="J115" s="33"/>
      <c r="Q115" s="34"/>
      <c r="R115" s="34"/>
      <c r="S115" s="34"/>
      <c r="T115" s="34"/>
      <c r="U115" s="34"/>
      <c r="V115" s="34"/>
      <c r="W115" s="34"/>
      <c r="X115" s="34"/>
    </row>
    <row r="116" spans="5:24" ht="24" customHeight="1" x14ac:dyDescent="0.2">
      <c r="E116" s="17" t="s">
        <v>65</v>
      </c>
      <c r="F116" s="29"/>
      <c r="G116" s="29"/>
      <c r="H116" s="29"/>
      <c r="I116" s="29"/>
      <c r="J116" s="29"/>
      <c r="Q116" s="17" t="s">
        <v>65</v>
      </c>
      <c r="R116" s="30"/>
      <c r="S116" s="30"/>
      <c r="T116" s="30"/>
      <c r="U116" s="30"/>
      <c r="V116" s="30"/>
      <c r="W116" s="30"/>
    </row>
    <row r="117" spans="5:24" ht="24" customHeight="1" x14ac:dyDescent="0.2">
      <c r="E117" s="17" t="s">
        <v>66</v>
      </c>
      <c r="F117" s="31"/>
      <c r="G117" s="31"/>
      <c r="H117" s="31"/>
      <c r="I117" s="31"/>
      <c r="J117" s="31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863FC962-EA34-4F17-B65D-FF0AD6C7F55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30C9BD0-C5C5-4438-A594-123D18C44339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BE0EFD0F-5909-4515-9E33-A8B523D119D5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03E332C0-C911-4FE9-8134-B2EF4D4761E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F3D7999-9DD7-4271-9F78-19CFA5E84036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FA4F3686-C80F-47B1-8779-9EC0A7FDE794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B42B1934-F10A-4BE4-9227-1C17CA60BA59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8EA80601-FFA1-4781-8470-055BB826C2FC}">
          <x14:formula1>
            <xm:f>LIST!$E$2:$E$9</xm:f>
          </x14:formula1>
          <xm:sqref>B47:L51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C000"/>
  </sheetPr>
  <dimension ref="A1:Z118"/>
  <sheetViews>
    <sheetView view="pageBreakPreview" topLeftCell="A19" zoomScaleNormal="85" zoomScaleSheetLayoutView="100" workbookViewId="0">
      <selection activeCell="AA51" sqref="AA51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53" t="s">
        <v>40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54" t="s">
        <v>104</v>
      </c>
      <c r="K2" s="154"/>
      <c r="L2" s="154"/>
      <c r="M2" s="154"/>
      <c r="N2" s="154"/>
      <c r="O2" s="154"/>
      <c r="P2" s="154"/>
      <c r="Q2" s="154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53" t="s">
        <v>19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</row>
    <row r="4" spans="1:26" ht="21" customHeight="1" x14ac:dyDescent="0.2">
      <c r="A4" s="153" t="s">
        <v>1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</row>
    <row r="5" spans="1:26" ht="10.1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155"/>
      <c r="N7" s="156"/>
      <c r="O7" s="156"/>
      <c r="P7" s="157"/>
    </row>
    <row r="8" spans="1:26" ht="21" customHeight="1" x14ac:dyDescent="0.2">
      <c r="A8" s="9" t="s">
        <v>43</v>
      </c>
      <c r="G8" s="10"/>
      <c r="H8" s="155"/>
      <c r="I8" s="156"/>
      <c r="J8" s="157"/>
    </row>
    <row r="9" spans="1:26" ht="10.15" customHeight="1" x14ac:dyDescent="0.2"/>
    <row r="10" spans="1:26" s="8" customFormat="1" ht="30" customHeight="1" x14ac:dyDescent="0.2">
      <c r="A10" s="78" t="s">
        <v>7</v>
      </c>
      <c r="B10" s="78" t="s">
        <v>33</v>
      </c>
      <c r="C10" s="78"/>
      <c r="D10" s="78"/>
      <c r="E10" s="78"/>
      <c r="F10" s="78"/>
      <c r="G10" s="78"/>
      <c r="H10" s="78"/>
      <c r="I10" s="78"/>
      <c r="J10" s="78"/>
      <c r="K10" s="78" t="s">
        <v>34</v>
      </c>
      <c r="L10" s="78"/>
      <c r="M10" s="78"/>
      <c r="N10" s="78"/>
      <c r="O10" s="78"/>
      <c r="P10" s="78"/>
      <c r="Q10" s="78"/>
      <c r="R10" s="78"/>
      <c r="S10" s="78" t="s">
        <v>6</v>
      </c>
      <c r="T10" s="78"/>
      <c r="U10" s="78"/>
      <c r="V10" s="78"/>
      <c r="W10" s="78"/>
      <c r="X10" s="78"/>
      <c r="Y10" s="78"/>
      <c r="Z10" s="78"/>
    </row>
    <row r="11" spans="1:26" s="8" customFormat="1" ht="30" customHeight="1" x14ac:dyDescent="0.2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 t="s">
        <v>3</v>
      </c>
      <c r="L11" s="78"/>
      <c r="M11" s="78"/>
      <c r="N11" s="78" t="s">
        <v>4</v>
      </c>
      <c r="O11" s="78"/>
      <c r="P11" s="78"/>
      <c r="Q11" s="78" t="s">
        <v>5</v>
      </c>
      <c r="R11" s="78"/>
      <c r="S11" s="78" t="s">
        <v>3</v>
      </c>
      <c r="T11" s="78"/>
      <c r="U11" s="78"/>
      <c r="V11" s="78" t="s">
        <v>4</v>
      </c>
      <c r="W11" s="78"/>
      <c r="X11" s="78"/>
      <c r="Y11" s="78" t="s">
        <v>5</v>
      </c>
      <c r="Z11" s="78"/>
    </row>
    <row r="12" spans="1:26" ht="24" customHeight="1" x14ac:dyDescent="0.2">
      <c r="A12" s="107" t="s">
        <v>44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10"/>
    </row>
    <row r="13" spans="1:26" ht="24" customHeight="1" x14ac:dyDescent="0.2">
      <c r="A13" s="20">
        <v>1</v>
      </c>
      <c r="B13" s="146" t="s">
        <v>36</v>
      </c>
      <c r="C13" s="146"/>
      <c r="D13" s="146"/>
      <c r="E13" s="146"/>
      <c r="F13" s="146"/>
      <c r="G13" s="146"/>
      <c r="H13" s="146"/>
      <c r="I13" s="146"/>
      <c r="J13" s="146"/>
      <c r="K13" s="158">
        <v>12</v>
      </c>
      <c r="L13" s="158"/>
      <c r="M13" s="158"/>
      <c r="N13" s="150">
        <f>Q24</f>
        <v>0</v>
      </c>
      <c r="O13" s="150"/>
      <c r="P13" s="150"/>
      <c r="Q13" s="125">
        <f>V24/T24*100</f>
        <v>0</v>
      </c>
      <c r="R13" s="125"/>
      <c r="S13" s="159">
        <v>2907600</v>
      </c>
      <c r="T13" s="160"/>
      <c r="U13" s="161"/>
      <c r="V13" s="168"/>
      <c r="W13" s="169"/>
      <c r="X13" s="170"/>
      <c r="Y13" s="140">
        <f>V13/S13*100</f>
        <v>0</v>
      </c>
      <c r="Z13" s="141"/>
    </row>
    <row r="14" spans="1:26" ht="24" customHeight="1" x14ac:dyDescent="0.2">
      <c r="A14" s="20">
        <v>2</v>
      </c>
      <c r="B14" s="146" t="s">
        <v>37</v>
      </c>
      <c r="C14" s="146"/>
      <c r="D14" s="146"/>
      <c r="E14" s="146"/>
      <c r="F14" s="146"/>
      <c r="G14" s="146"/>
      <c r="H14" s="146"/>
      <c r="I14" s="146"/>
      <c r="J14" s="146"/>
      <c r="K14" s="147">
        <v>1037761.11</v>
      </c>
      <c r="L14" s="147"/>
      <c r="M14" s="147"/>
      <c r="N14" s="125">
        <f>Q25</f>
        <v>0</v>
      </c>
      <c r="O14" s="125"/>
      <c r="P14" s="125"/>
      <c r="Q14" s="125">
        <f>V25/T25*100</f>
        <v>0</v>
      </c>
      <c r="R14" s="125"/>
      <c r="S14" s="162"/>
      <c r="T14" s="163"/>
      <c r="U14" s="164"/>
      <c r="V14" s="171"/>
      <c r="W14" s="172"/>
      <c r="X14" s="173"/>
      <c r="Y14" s="142"/>
      <c r="Z14" s="143"/>
    </row>
    <row r="15" spans="1:26" ht="24" customHeight="1" x14ac:dyDescent="0.2">
      <c r="A15" s="20">
        <v>3</v>
      </c>
      <c r="B15" s="146" t="s">
        <v>38</v>
      </c>
      <c r="C15" s="146"/>
      <c r="D15" s="146"/>
      <c r="E15" s="146"/>
      <c r="F15" s="146"/>
      <c r="G15" s="146"/>
      <c r="H15" s="146"/>
      <c r="I15" s="146"/>
      <c r="J15" s="146"/>
      <c r="K15" s="149">
        <v>12</v>
      </c>
      <c r="L15" s="149"/>
      <c r="M15" s="149"/>
      <c r="N15" s="150">
        <f>Q27</f>
        <v>0</v>
      </c>
      <c r="O15" s="150"/>
      <c r="P15" s="150"/>
      <c r="Q15" s="125">
        <f>V26/T26*100</f>
        <v>0</v>
      </c>
      <c r="R15" s="125"/>
      <c r="S15" s="162"/>
      <c r="T15" s="163"/>
      <c r="U15" s="164"/>
      <c r="V15" s="171"/>
      <c r="W15" s="172"/>
      <c r="X15" s="173"/>
      <c r="Y15" s="142"/>
      <c r="Z15" s="143"/>
    </row>
    <row r="16" spans="1:26" ht="24" customHeight="1" x14ac:dyDescent="0.2">
      <c r="A16" s="20">
        <v>4</v>
      </c>
      <c r="B16" s="146" t="s">
        <v>39</v>
      </c>
      <c r="C16" s="146"/>
      <c r="D16" s="146"/>
      <c r="E16" s="146"/>
      <c r="F16" s="146"/>
      <c r="G16" s="146"/>
      <c r="H16" s="146"/>
      <c r="I16" s="146"/>
      <c r="J16" s="146"/>
      <c r="K16" s="149">
        <v>12</v>
      </c>
      <c r="L16" s="149"/>
      <c r="M16" s="149"/>
      <c r="N16" s="150">
        <f>Q28</f>
        <v>0</v>
      </c>
      <c r="O16" s="150"/>
      <c r="P16" s="150"/>
      <c r="Q16" s="125">
        <f>V28/T28*100</f>
        <v>0</v>
      </c>
      <c r="R16" s="125"/>
      <c r="S16" s="162"/>
      <c r="T16" s="163"/>
      <c r="U16" s="164"/>
      <c r="V16" s="171"/>
      <c r="W16" s="172"/>
      <c r="X16" s="173"/>
      <c r="Y16" s="142"/>
      <c r="Z16" s="143"/>
    </row>
    <row r="17" spans="1:26" s="11" customFormat="1" ht="48" customHeight="1" x14ac:dyDescent="0.2">
      <c r="A17" s="21">
        <v>5</v>
      </c>
      <c r="B17" s="151" t="s">
        <v>45</v>
      </c>
      <c r="C17" s="151"/>
      <c r="D17" s="151"/>
      <c r="E17" s="151"/>
      <c r="F17" s="151"/>
      <c r="G17" s="151"/>
      <c r="H17" s="151"/>
      <c r="I17" s="151"/>
      <c r="J17" s="151"/>
      <c r="K17" s="152">
        <v>12</v>
      </c>
      <c r="L17" s="152"/>
      <c r="M17" s="152"/>
      <c r="N17" s="150">
        <f>Q29</f>
        <v>0</v>
      </c>
      <c r="O17" s="150"/>
      <c r="P17" s="150"/>
      <c r="Q17" s="125">
        <f>V29/T29*100</f>
        <v>0</v>
      </c>
      <c r="R17" s="125"/>
      <c r="S17" s="165"/>
      <c r="T17" s="166"/>
      <c r="U17" s="167"/>
      <c r="V17" s="174"/>
      <c r="W17" s="175"/>
      <c r="X17" s="176"/>
      <c r="Y17" s="144"/>
      <c r="Z17" s="145"/>
    </row>
    <row r="18" spans="1:26" s="8" customFormat="1" ht="24" customHeight="1" x14ac:dyDescent="0.2">
      <c r="A18" s="136" t="s">
        <v>46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8"/>
      <c r="Q18" s="91">
        <f>V30</f>
        <v>0</v>
      </c>
      <c r="R18" s="91"/>
      <c r="S18" s="139">
        <f>SUM(S13)</f>
        <v>2907600</v>
      </c>
      <c r="T18" s="139"/>
      <c r="U18" s="139"/>
      <c r="V18" s="139">
        <f>SUM(V13)</f>
        <v>0</v>
      </c>
      <c r="W18" s="139"/>
      <c r="X18" s="139"/>
      <c r="Y18" s="135">
        <f>SUM(Y13)</f>
        <v>0</v>
      </c>
      <c r="Z18" s="135"/>
    </row>
    <row r="19" spans="1:26" ht="9.9499999999999993" customHeight="1" x14ac:dyDescent="0.2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78" t="s">
        <v>41</v>
      </c>
      <c r="C22" s="78"/>
      <c r="D22" s="78"/>
      <c r="E22" s="78"/>
      <c r="F22" s="78"/>
      <c r="G22" s="78"/>
      <c r="H22" s="78" t="s">
        <v>47</v>
      </c>
      <c r="I22" s="78"/>
      <c r="J22" s="78"/>
      <c r="K22" s="78" t="s">
        <v>42</v>
      </c>
      <c r="L22" s="78"/>
      <c r="M22" s="78"/>
      <c r="N22" s="78" t="s">
        <v>48</v>
      </c>
      <c r="O22" s="78"/>
      <c r="P22" s="78"/>
      <c r="Q22" s="78" t="s">
        <v>49</v>
      </c>
      <c r="R22" s="78"/>
      <c r="S22" s="78"/>
      <c r="T22" s="78" t="s">
        <v>50</v>
      </c>
      <c r="U22" s="78"/>
      <c r="V22" s="82" t="s">
        <v>9</v>
      </c>
      <c r="W22" s="82"/>
      <c r="X22" s="78" t="s">
        <v>10</v>
      </c>
      <c r="Y22" s="78"/>
      <c r="Z22" s="78"/>
    </row>
    <row r="23" spans="1:26" ht="24" customHeight="1" x14ac:dyDescent="0.2">
      <c r="A23" s="107" t="s">
        <v>44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9"/>
      <c r="U23" s="109"/>
      <c r="V23" s="108"/>
      <c r="W23" s="108"/>
      <c r="X23" s="108"/>
      <c r="Y23" s="108"/>
      <c r="Z23" s="110"/>
    </row>
    <row r="24" spans="1:26" ht="24" customHeight="1" x14ac:dyDescent="0.2">
      <c r="A24" s="25">
        <v>1</v>
      </c>
      <c r="B24" s="111" t="s">
        <v>36</v>
      </c>
      <c r="C24" s="111"/>
      <c r="D24" s="111"/>
      <c r="E24" s="111"/>
      <c r="F24" s="111"/>
      <c r="G24" s="111"/>
      <c r="H24" s="112">
        <v>12</v>
      </c>
      <c r="I24" s="112"/>
      <c r="J24" s="112"/>
      <c r="K24" s="104"/>
      <c r="L24" s="104"/>
      <c r="M24" s="104"/>
      <c r="N24" s="104"/>
      <c r="O24" s="104"/>
      <c r="P24" s="104"/>
      <c r="Q24" s="104"/>
      <c r="R24" s="104"/>
      <c r="S24" s="105"/>
      <c r="T24" s="101">
        <v>10</v>
      </c>
      <c r="U24" s="101"/>
      <c r="V24" s="94">
        <f>(T24*((K24*0)+(N24*50)+(Q24*100)))/(H24*100)</f>
        <v>0</v>
      </c>
      <c r="W24" s="95"/>
      <c r="X24" s="113"/>
      <c r="Y24" s="93"/>
      <c r="Z24" s="114"/>
    </row>
    <row r="25" spans="1:26" ht="24" customHeight="1" x14ac:dyDescent="0.2">
      <c r="A25" s="25">
        <v>2</v>
      </c>
      <c r="B25" s="111" t="s">
        <v>37</v>
      </c>
      <c r="C25" s="111"/>
      <c r="D25" s="111"/>
      <c r="E25" s="111"/>
      <c r="F25" s="111"/>
      <c r="G25" s="111"/>
      <c r="H25" s="121">
        <v>1037761.11</v>
      </c>
      <c r="I25" s="121"/>
      <c r="J25" s="121"/>
      <c r="K25" s="122"/>
      <c r="L25" s="122"/>
      <c r="M25" s="122"/>
      <c r="N25" s="122"/>
      <c r="O25" s="122"/>
      <c r="P25" s="122"/>
      <c r="Q25" s="122"/>
      <c r="R25" s="122"/>
      <c r="S25" s="203"/>
      <c r="T25" s="101">
        <v>40</v>
      </c>
      <c r="U25" s="101"/>
      <c r="V25" s="94">
        <f>(T25*((K25*0)+(N25*50)+(Q25*100)))/(H25*100)</f>
        <v>0</v>
      </c>
      <c r="W25" s="95"/>
      <c r="X25" s="115"/>
      <c r="Y25" s="116"/>
      <c r="Z25" s="117"/>
    </row>
    <row r="26" spans="1:26" ht="24" customHeight="1" x14ac:dyDescent="0.2">
      <c r="A26" s="26">
        <v>3</v>
      </c>
      <c r="B26" s="96" t="s">
        <v>38</v>
      </c>
      <c r="C26" s="96"/>
      <c r="D26" s="96"/>
      <c r="E26" s="96"/>
      <c r="F26" s="96"/>
      <c r="G26" s="96"/>
      <c r="H26" s="97">
        <v>12</v>
      </c>
      <c r="I26" s="97"/>
      <c r="J26" s="97"/>
      <c r="K26" s="197">
        <f>K27</f>
        <v>0</v>
      </c>
      <c r="L26" s="198"/>
      <c r="M26" s="199"/>
      <c r="N26" s="197">
        <f t="shared" ref="N26" si="0">N27</f>
        <v>0</v>
      </c>
      <c r="O26" s="198"/>
      <c r="P26" s="199"/>
      <c r="Q26" s="197">
        <f t="shared" ref="Q26" si="1">Q27</f>
        <v>0</v>
      </c>
      <c r="R26" s="198"/>
      <c r="S26" s="199"/>
      <c r="T26" s="123">
        <f>SUM(T27)</f>
        <v>20</v>
      </c>
      <c r="U26" s="123"/>
      <c r="V26" s="124">
        <f>SUM(V27)</f>
        <v>0</v>
      </c>
      <c r="W26" s="125"/>
      <c r="X26" s="115"/>
      <c r="Y26" s="116"/>
      <c r="Z26" s="117"/>
    </row>
    <row r="27" spans="1:26" ht="48" customHeight="1" x14ac:dyDescent="0.2">
      <c r="A27" s="20">
        <v>3.1</v>
      </c>
      <c r="B27" s="126" t="s">
        <v>103</v>
      </c>
      <c r="C27" s="127"/>
      <c r="D27" s="127"/>
      <c r="E27" s="127"/>
      <c r="F27" s="127"/>
      <c r="G27" s="128"/>
      <c r="H27" s="129">
        <v>12</v>
      </c>
      <c r="I27" s="130"/>
      <c r="J27" s="131"/>
      <c r="K27" s="105"/>
      <c r="L27" s="132"/>
      <c r="M27" s="133"/>
      <c r="N27" s="105"/>
      <c r="O27" s="132"/>
      <c r="P27" s="133"/>
      <c r="Q27" s="105"/>
      <c r="R27" s="132"/>
      <c r="S27" s="132"/>
      <c r="T27" s="134">
        <v>20</v>
      </c>
      <c r="U27" s="134"/>
      <c r="V27" s="94">
        <f>(T27*((K27*0)+(N27*50)+(Q27*100)))/(H27*100)</f>
        <v>0</v>
      </c>
      <c r="W27" s="95"/>
      <c r="X27" s="115"/>
      <c r="Y27" s="116"/>
      <c r="Z27" s="117"/>
    </row>
    <row r="28" spans="1:26" ht="48" customHeight="1" x14ac:dyDescent="0.2">
      <c r="A28" s="25">
        <v>4</v>
      </c>
      <c r="B28" s="102" t="s">
        <v>39</v>
      </c>
      <c r="C28" s="102"/>
      <c r="D28" s="102"/>
      <c r="E28" s="102"/>
      <c r="F28" s="102"/>
      <c r="G28" s="102"/>
      <c r="H28" s="106">
        <v>12</v>
      </c>
      <c r="I28" s="106"/>
      <c r="J28" s="106"/>
      <c r="K28" s="104"/>
      <c r="L28" s="104"/>
      <c r="M28" s="104"/>
      <c r="N28" s="104"/>
      <c r="O28" s="104"/>
      <c r="P28" s="104"/>
      <c r="Q28" s="104"/>
      <c r="R28" s="104"/>
      <c r="S28" s="105"/>
      <c r="T28" s="101">
        <v>15</v>
      </c>
      <c r="U28" s="101"/>
      <c r="V28" s="94">
        <f t="shared" ref="V28:V29" si="2">(T28*((K28*0)+(N28*50)+(Q28*100)))/(H28*100)</f>
        <v>0</v>
      </c>
      <c r="W28" s="95"/>
      <c r="X28" s="115"/>
      <c r="Y28" s="116"/>
      <c r="Z28" s="117"/>
    </row>
    <row r="29" spans="1:26" ht="48" customHeight="1" x14ac:dyDescent="0.2">
      <c r="A29" s="25">
        <v>5</v>
      </c>
      <c r="B29" s="102" t="s">
        <v>51</v>
      </c>
      <c r="C29" s="102"/>
      <c r="D29" s="102"/>
      <c r="E29" s="102"/>
      <c r="F29" s="102"/>
      <c r="G29" s="102"/>
      <c r="H29" s="103">
        <v>12</v>
      </c>
      <c r="I29" s="103"/>
      <c r="J29" s="103"/>
      <c r="K29" s="104"/>
      <c r="L29" s="104"/>
      <c r="M29" s="104"/>
      <c r="N29" s="104"/>
      <c r="O29" s="104"/>
      <c r="P29" s="104"/>
      <c r="Q29" s="104"/>
      <c r="R29" s="104"/>
      <c r="S29" s="105"/>
      <c r="T29" s="101">
        <v>15</v>
      </c>
      <c r="U29" s="101"/>
      <c r="V29" s="94">
        <f t="shared" si="2"/>
        <v>0</v>
      </c>
      <c r="W29" s="95"/>
      <c r="X29" s="118"/>
      <c r="Y29" s="119"/>
      <c r="Z29" s="120"/>
    </row>
    <row r="30" spans="1:26" ht="24" customHeight="1" x14ac:dyDescent="0.2">
      <c r="A30" s="88" t="s">
        <v>11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9">
        <f>SUM(T24,T25,T26,T28,T29)</f>
        <v>100</v>
      </c>
      <c r="U30" s="90"/>
      <c r="V30" s="91">
        <f>SUM(V24:W26,V28:W29)</f>
        <v>0</v>
      </c>
      <c r="W30" s="91"/>
      <c r="X30" s="92"/>
      <c r="Y30" s="92"/>
      <c r="Z30" s="92"/>
    </row>
    <row r="31" spans="1:26" ht="9.9499999999999993" customHeight="1" x14ac:dyDescent="0.2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78" t="s">
        <v>52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9" t="s">
        <v>53</v>
      </c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1"/>
      <c r="Y33" s="82" t="s">
        <v>54</v>
      </c>
      <c r="Z33" s="82"/>
    </row>
    <row r="34" spans="1:26" ht="24" customHeight="1" x14ac:dyDescent="0.2">
      <c r="A34" s="83" t="s">
        <v>55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5"/>
    </row>
    <row r="35" spans="1:26" ht="48" customHeight="1" x14ac:dyDescent="0.2">
      <c r="A35" s="19" t="str">
        <f>IF(B35&lt;&gt;"","2.1.1","")</f>
        <v/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57"/>
      <c r="Z35" s="57"/>
    </row>
    <row r="36" spans="1:26" ht="48" customHeight="1" x14ac:dyDescent="0.2">
      <c r="A36" s="19" t="str">
        <f>IF(B36&lt;&gt;"","2.1.2","")</f>
        <v/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57"/>
      <c r="Z36" s="57"/>
    </row>
    <row r="37" spans="1:26" ht="48" customHeight="1" x14ac:dyDescent="0.2">
      <c r="A37" s="19" t="str">
        <f>IF(B37&lt;&gt;"","2.1.3","")</f>
        <v/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57"/>
      <c r="Z37" s="57"/>
    </row>
    <row r="38" spans="1:26" ht="48" customHeight="1" x14ac:dyDescent="0.2">
      <c r="A38" s="19" t="str">
        <f>IF(B38&lt;&gt;"","2.1.4","")</f>
        <v/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6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57"/>
      <c r="Z38" s="57"/>
    </row>
    <row r="39" spans="1:26" ht="48" customHeight="1" x14ac:dyDescent="0.2">
      <c r="A39" s="19" t="str">
        <f>IF(B39&lt;&gt;"","2.1.5","")</f>
        <v/>
      </c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8"/>
      <c r="M39" s="66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8"/>
      <c r="Y39" s="86"/>
      <c r="Z39" s="87"/>
    </row>
    <row r="40" spans="1:26" ht="24" customHeight="1" x14ac:dyDescent="0.2">
      <c r="A40" s="83" t="s">
        <v>56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5"/>
    </row>
    <row r="41" spans="1:26" ht="48" customHeight="1" x14ac:dyDescent="0.2">
      <c r="A41" s="19" t="str">
        <f>IF(B41&lt;&gt;"","2.2.1","")</f>
        <v/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8"/>
      <c r="Y41" s="57"/>
      <c r="Z41" s="57"/>
    </row>
    <row r="42" spans="1:26" ht="48" customHeight="1" x14ac:dyDescent="0.2">
      <c r="A42" s="19" t="str">
        <f>IF(B42&lt;&gt;"","2.2.2","")</f>
        <v/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6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57"/>
      <c r="Z42" s="57"/>
    </row>
    <row r="43" spans="1:26" ht="48" customHeight="1" x14ac:dyDescent="0.2">
      <c r="A43" s="19" t="str">
        <f>IF(B43&lt;&gt;"","2.2.3","")</f>
        <v/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8"/>
      <c r="Y43" s="57"/>
      <c r="Z43" s="57"/>
    </row>
    <row r="44" spans="1:26" ht="48" customHeight="1" x14ac:dyDescent="0.2">
      <c r="A44" s="19" t="str">
        <f>IF(B44&lt;&gt;"","2.2.4","")</f>
        <v/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6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57"/>
      <c r="Z44" s="57"/>
    </row>
    <row r="45" spans="1:26" ht="48" customHeight="1" x14ac:dyDescent="0.2">
      <c r="A45" s="19" t="str">
        <f>IF(B45&lt;&gt;"","2.2.5","")</f>
        <v/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6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8"/>
      <c r="Y45" s="57"/>
      <c r="Z45" s="57"/>
    </row>
    <row r="46" spans="1:26" ht="24" customHeight="1" x14ac:dyDescent="0.2">
      <c r="A46" s="83" t="s">
        <v>57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5"/>
    </row>
    <row r="47" spans="1:26" ht="48" customHeight="1" x14ac:dyDescent="0.2">
      <c r="A47" s="19" t="str">
        <f>IF(B47&lt;&gt;"","2.3.1","")</f>
        <v/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6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8"/>
      <c r="Y47" s="57"/>
      <c r="Z47" s="57"/>
    </row>
    <row r="48" spans="1:26" ht="48" customHeight="1" x14ac:dyDescent="0.2">
      <c r="A48" s="19" t="str">
        <f>IF(B48&lt;&gt;"","2.3.2","")</f>
        <v/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6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8"/>
      <c r="Y48" s="57"/>
      <c r="Z48" s="57"/>
    </row>
    <row r="49" spans="1:26" ht="48" customHeight="1" x14ac:dyDescent="0.2">
      <c r="A49" s="19" t="str">
        <f>IF(B49&lt;&gt;"","2.3.3","")</f>
        <v/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6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8"/>
      <c r="Y49" s="57"/>
      <c r="Z49" s="57"/>
    </row>
    <row r="50" spans="1:26" ht="48" customHeight="1" x14ac:dyDescent="0.2">
      <c r="A50" s="19" t="str">
        <f>IF(B50&lt;&gt;"","2.3.4","")</f>
        <v/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6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8"/>
      <c r="Y50" s="57"/>
      <c r="Z50" s="57"/>
    </row>
    <row r="51" spans="1:26" ht="48" customHeight="1" x14ac:dyDescent="0.2">
      <c r="A51" s="19" t="str">
        <f>IF(B51&lt;&gt;"","2.3.5","")</f>
        <v/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6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8"/>
      <c r="Y51" s="57"/>
      <c r="Z51" s="57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78" t="s">
        <v>58</v>
      </c>
      <c r="C55" s="78"/>
      <c r="D55" s="78"/>
      <c r="E55" s="78"/>
      <c r="F55" s="78"/>
      <c r="G55" s="78"/>
      <c r="H55" s="78" t="s">
        <v>53</v>
      </c>
      <c r="I55" s="78"/>
      <c r="J55" s="78"/>
      <c r="K55" s="78"/>
      <c r="L55" s="78"/>
      <c r="M55" s="78"/>
      <c r="N55" s="78"/>
      <c r="O55" s="78"/>
      <c r="P55" s="78"/>
      <c r="Q55" s="79" t="s">
        <v>59</v>
      </c>
      <c r="R55" s="80"/>
      <c r="S55" s="80"/>
      <c r="T55" s="80"/>
      <c r="U55" s="80"/>
      <c r="V55" s="80"/>
      <c r="W55" s="80"/>
      <c r="X55" s="81"/>
      <c r="Y55" s="82" t="s">
        <v>54</v>
      </c>
      <c r="Z55" s="82"/>
    </row>
    <row r="56" spans="1:26" ht="72" customHeight="1" x14ac:dyDescent="0.2">
      <c r="A56" s="19" t="str">
        <f>IF(B56&lt;&gt;"","3.1","")</f>
        <v/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6"/>
      <c r="R56" s="67"/>
      <c r="S56" s="67"/>
      <c r="T56" s="67"/>
      <c r="U56" s="67"/>
      <c r="V56" s="67"/>
      <c r="W56" s="67"/>
      <c r="X56" s="68"/>
      <c r="Y56" s="57"/>
      <c r="Z56" s="57"/>
    </row>
    <row r="57" spans="1:26" ht="72" customHeight="1" x14ac:dyDescent="0.2">
      <c r="A57" s="19" t="str">
        <f>IF(B57&lt;&gt;"","3.2","")</f>
        <v/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6"/>
      <c r="R57" s="67"/>
      <c r="S57" s="67"/>
      <c r="T57" s="67"/>
      <c r="U57" s="67"/>
      <c r="V57" s="67"/>
      <c r="W57" s="67"/>
      <c r="X57" s="68"/>
      <c r="Y57" s="57"/>
      <c r="Z57" s="57"/>
    </row>
    <row r="58" spans="1:26" ht="72" customHeight="1" x14ac:dyDescent="0.2">
      <c r="A58" s="19" t="str">
        <f>IF(B58&lt;&gt;"","3.3","")</f>
        <v/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6"/>
      <c r="R58" s="67"/>
      <c r="S58" s="67"/>
      <c r="T58" s="67"/>
      <c r="U58" s="67"/>
      <c r="V58" s="67"/>
      <c r="W58" s="67"/>
      <c r="X58" s="68"/>
      <c r="Y58" s="57"/>
      <c r="Z58" s="57"/>
    </row>
    <row r="59" spans="1:26" ht="72" customHeight="1" x14ac:dyDescent="0.2">
      <c r="A59" s="19" t="str">
        <f>IF(B59&lt;&gt;"","3.4","")</f>
        <v/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6"/>
      <c r="R59" s="67"/>
      <c r="S59" s="67"/>
      <c r="T59" s="67"/>
      <c r="U59" s="67"/>
      <c r="V59" s="67"/>
      <c r="W59" s="67"/>
      <c r="X59" s="68"/>
      <c r="Y59" s="57"/>
      <c r="Z59" s="57"/>
    </row>
    <row r="60" spans="1:26" ht="72" customHeight="1" x14ac:dyDescent="0.2">
      <c r="A60" s="19" t="str">
        <f>IF(B60&lt;&gt;"","3.5","")</f>
        <v/>
      </c>
      <c r="B60" s="66"/>
      <c r="C60" s="67"/>
      <c r="D60" s="67"/>
      <c r="E60" s="67"/>
      <c r="F60" s="67"/>
      <c r="G60" s="68"/>
      <c r="H60" s="66"/>
      <c r="I60" s="67"/>
      <c r="J60" s="67"/>
      <c r="K60" s="67"/>
      <c r="L60" s="67"/>
      <c r="M60" s="67"/>
      <c r="N60" s="67"/>
      <c r="O60" s="67"/>
      <c r="P60" s="68"/>
      <c r="Q60" s="66"/>
      <c r="R60" s="67"/>
      <c r="S60" s="67"/>
      <c r="T60" s="67"/>
      <c r="U60" s="67"/>
      <c r="V60" s="67"/>
      <c r="W60" s="67"/>
      <c r="X60" s="68"/>
      <c r="Y60" s="86"/>
      <c r="Z60" s="87"/>
    </row>
    <row r="61" spans="1:26" ht="72" customHeight="1" x14ac:dyDescent="0.2">
      <c r="A61" s="19" t="str">
        <f>IF(B61&lt;&gt;"","3.6","")</f>
        <v/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6"/>
      <c r="R61" s="67"/>
      <c r="S61" s="67"/>
      <c r="T61" s="67"/>
      <c r="U61" s="67"/>
      <c r="V61" s="67"/>
      <c r="W61" s="67"/>
      <c r="X61" s="68"/>
      <c r="Y61" s="57"/>
      <c r="Z61" s="57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69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1"/>
    </row>
    <row r="66" spans="1:25" ht="48" customHeight="1" x14ac:dyDescent="0.2">
      <c r="B66" s="72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4"/>
    </row>
    <row r="67" spans="1:25" ht="48" customHeight="1" x14ac:dyDescent="0.2">
      <c r="B67" s="72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4"/>
    </row>
    <row r="68" spans="1:25" ht="48" customHeight="1" x14ac:dyDescent="0.2">
      <c r="B68" s="72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4"/>
    </row>
    <row r="69" spans="1:25" ht="48" customHeight="1" x14ac:dyDescent="0.2">
      <c r="B69" s="75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7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2" spans="1:25" ht="14.25" customHeight="1" x14ac:dyDescent="0.2"/>
    <row r="73" spans="1:25" ht="21" customHeight="1" x14ac:dyDescent="0.2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5" ht="10.15" customHeight="1" x14ac:dyDescent="0.2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5" ht="10.15" customHeight="1" x14ac:dyDescent="0.2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5" ht="21" customHeight="1" x14ac:dyDescent="0.2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5" ht="35.25" customHeight="1" x14ac:dyDescent="0.2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5" ht="21" customHeight="1" x14ac:dyDescent="0.2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5" ht="21" customHeight="1" x14ac:dyDescent="0.2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5" ht="21" customHeight="1" x14ac:dyDescent="0.2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21" customHeight="1" x14ac:dyDescent="0.2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">
      <c r="B83" s="64"/>
      <c r="C83" s="64"/>
      <c r="D83" s="64"/>
      <c r="E83" s="64"/>
      <c r="F83" s="64"/>
      <c r="G83" s="64"/>
      <c r="H83" s="64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">
      <c r="B84" s="64"/>
      <c r="C84" s="64"/>
      <c r="D84" s="64"/>
      <c r="E84" s="64"/>
      <c r="F84" s="64"/>
      <c r="G84" s="64"/>
      <c r="H84" s="64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14.25" customHeight="1" x14ac:dyDescent="0.2"/>
    <row r="86" spans="2:25" ht="21" customHeight="1" x14ac:dyDescent="0.2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ht="21" customHeight="1" x14ac:dyDescent="0.2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14.25" customHeight="1" x14ac:dyDescent="0.2"/>
    <row r="99" spans="2:25" ht="21" customHeight="1" x14ac:dyDescent="0.2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ht="21" customHeight="1" x14ac:dyDescent="0.2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14.25" customHeight="1" x14ac:dyDescent="0.2"/>
    <row r="112" spans="2:25" ht="14.25" customHeight="1" x14ac:dyDescent="0.2"/>
    <row r="113" spans="5:24" ht="21" customHeight="1" x14ac:dyDescent="0.2">
      <c r="E113" s="17" t="s">
        <v>60</v>
      </c>
      <c r="F113" s="32"/>
      <c r="G113" s="32"/>
      <c r="H113" s="32"/>
      <c r="I113" s="32"/>
      <c r="J113" s="32"/>
      <c r="Q113" s="17" t="s">
        <v>61</v>
      </c>
      <c r="R113" s="32"/>
      <c r="S113" s="32"/>
      <c r="T113" s="32"/>
      <c r="U113" s="32"/>
      <c r="V113" s="32"/>
      <c r="W113" s="32"/>
    </row>
    <row r="114" spans="5:24" ht="21" customHeight="1" x14ac:dyDescent="0.2">
      <c r="E114" s="17" t="s">
        <v>62</v>
      </c>
      <c r="F114" s="33"/>
      <c r="G114" s="33"/>
      <c r="H114" s="33"/>
      <c r="I114" s="33"/>
      <c r="J114" s="33"/>
      <c r="K114" s="5" t="s">
        <v>63</v>
      </c>
      <c r="Q114" s="17" t="s">
        <v>62</v>
      </c>
      <c r="R114" s="32"/>
      <c r="S114" s="32"/>
      <c r="T114" s="32"/>
      <c r="U114" s="32"/>
      <c r="V114" s="32"/>
      <c r="W114" s="32"/>
      <c r="X114" s="5" t="s">
        <v>63</v>
      </c>
    </row>
    <row r="115" spans="5:24" ht="21" customHeight="1" x14ac:dyDescent="0.2">
      <c r="E115" s="17" t="s">
        <v>64</v>
      </c>
      <c r="F115" s="33"/>
      <c r="G115" s="33"/>
      <c r="H115" s="33"/>
      <c r="I115" s="33"/>
      <c r="J115" s="33"/>
      <c r="Q115" s="34"/>
      <c r="R115" s="34"/>
      <c r="S115" s="34"/>
      <c r="T115" s="34"/>
      <c r="U115" s="34"/>
      <c r="V115" s="34"/>
      <c r="W115" s="34"/>
      <c r="X115" s="34"/>
    </row>
    <row r="116" spans="5:24" ht="24" customHeight="1" x14ac:dyDescent="0.2">
      <c r="E116" s="17" t="s">
        <v>65</v>
      </c>
      <c r="F116" s="29"/>
      <c r="G116" s="29"/>
      <c r="H116" s="29"/>
      <c r="I116" s="29"/>
      <c r="J116" s="29"/>
      <c r="Q116" s="17" t="s">
        <v>65</v>
      </c>
      <c r="R116" s="30"/>
      <c r="S116" s="30"/>
      <c r="T116" s="30"/>
      <c r="U116" s="30"/>
      <c r="V116" s="30"/>
      <c r="W116" s="30"/>
    </row>
    <row r="117" spans="5:24" ht="24" customHeight="1" x14ac:dyDescent="0.2">
      <c r="E117" s="17" t="s">
        <v>66</v>
      </c>
      <c r="F117" s="31"/>
      <c r="G117" s="31"/>
      <c r="H117" s="31"/>
      <c r="I117" s="31"/>
      <c r="J117" s="31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27ECE225-71B0-4AE1-B232-ADE34CAB003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30DAD7F-D293-45E0-A8F4-6F744875F8C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0432AA5F-D39B-46F8-A0B5-DFD385E6EC4C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4CFF1574-B5FB-40CF-A599-1C751C0F528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7355A8F4-B3B7-4E44-8370-33D880055019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505BEEF7-FC83-452C-887B-3BCD96DAE61D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7C45697D-B5F3-419F-B2E6-11F7055F445A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E628565F-18EA-4B36-8026-247A5C8F8DA3}">
          <x14:formula1>
            <xm:f>LIST!$E$2:$E$9</xm:f>
          </x14:formula1>
          <xm:sqref>B47:L51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50"/>
  </sheetPr>
  <dimension ref="A1:Z118"/>
  <sheetViews>
    <sheetView view="pageBreakPreview" zoomScaleNormal="85" zoomScaleSheetLayoutView="100" workbookViewId="0">
      <selection activeCell="AA51" sqref="AA51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53" t="s">
        <v>40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54" t="s">
        <v>104</v>
      </c>
      <c r="K2" s="154"/>
      <c r="L2" s="154"/>
      <c r="M2" s="154"/>
      <c r="N2" s="154"/>
      <c r="O2" s="154"/>
      <c r="P2" s="154"/>
      <c r="Q2" s="154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53" t="s">
        <v>20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</row>
    <row r="4" spans="1:26" ht="21" customHeight="1" x14ac:dyDescent="0.2">
      <c r="A4" s="153" t="s">
        <v>1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</row>
    <row r="5" spans="1:26" ht="10.1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155"/>
      <c r="N7" s="156"/>
      <c r="O7" s="156"/>
      <c r="P7" s="157"/>
    </row>
    <row r="8" spans="1:26" ht="21" customHeight="1" x14ac:dyDescent="0.2">
      <c r="A8" s="9" t="s">
        <v>43</v>
      </c>
      <c r="G8" s="10"/>
      <c r="H8" s="155"/>
      <c r="I8" s="156"/>
      <c r="J8" s="157"/>
    </row>
    <row r="9" spans="1:26" ht="10.15" customHeight="1" x14ac:dyDescent="0.2"/>
    <row r="10" spans="1:26" s="8" customFormat="1" ht="30" customHeight="1" x14ac:dyDescent="0.2">
      <c r="A10" s="78" t="s">
        <v>7</v>
      </c>
      <c r="B10" s="78" t="s">
        <v>33</v>
      </c>
      <c r="C10" s="78"/>
      <c r="D10" s="78"/>
      <c r="E10" s="78"/>
      <c r="F10" s="78"/>
      <c r="G10" s="78"/>
      <c r="H10" s="78"/>
      <c r="I10" s="78"/>
      <c r="J10" s="78"/>
      <c r="K10" s="78" t="s">
        <v>34</v>
      </c>
      <c r="L10" s="78"/>
      <c r="M10" s="78"/>
      <c r="N10" s="78"/>
      <c r="O10" s="78"/>
      <c r="P10" s="78"/>
      <c r="Q10" s="78"/>
      <c r="R10" s="78"/>
      <c r="S10" s="78" t="s">
        <v>6</v>
      </c>
      <c r="T10" s="78"/>
      <c r="U10" s="78"/>
      <c r="V10" s="78"/>
      <c r="W10" s="78"/>
      <c r="X10" s="78"/>
      <c r="Y10" s="78"/>
      <c r="Z10" s="78"/>
    </row>
    <row r="11" spans="1:26" s="8" customFormat="1" ht="30" customHeight="1" x14ac:dyDescent="0.2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 t="s">
        <v>3</v>
      </c>
      <c r="L11" s="78"/>
      <c r="M11" s="78"/>
      <c r="N11" s="78" t="s">
        <v>4</v>
      </c>
      <c r="O11" s="78"/>
      <c r="P11" s="78"/>
      <c r="Q11" s="78" t="s">
        <v>5</v>
      </c>
      <c r="R11" s="78"/>
      <c r="S11" s="78" t="s">
        <v>3</v>
      </c>
      <c r="T11" s="78"/>
      <c r="U11" s="78"/>
      <c r="V11" s="78" t="s">
        <v>4</v>
      </c>
      <c r="W11" s="78"/>
      <c r="X11" s="78"/>
      <c r="Y11" s="78" t="s">
        <v>5</v>
      </c>
      <c r="Z11" s="78"/>
    </row>
    <row r="12" spans="1:26" ht="24" customHeight="1" x14ac:dyDescent="0.2">
      <c r="A12" s="107" t="s">
        <v>44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10"/>
    </row>
    <row r="13" spans="1:26" ht="24" customHeight="1" x14ac:dyDescent="0.2">
      <c r="A13" s="20">
        <v>1</v>
      </c>
      <c r="B13" s="146" t="s">
        <v>36</v>
      </c>
      <c r="C13" s="146"/>
      <c r="D13" s="146"/>
      <c r="E13" s="146"/>
      <c r="F13" s="146"/>
      <c r="G13" s="146"/>
      <c r="H13" s="146"/>
      <c r="I13" s="146"/>
      <c r="J13" s="146"/>
      <c r="K13" s="158">
        <v>12</v>
      </c>
      <c r="L13" s="158"/>
      <c r="M13" s="158"/>
      <c r="N13" s="150">
        <f>Q24</f>
        <v>0</v>
      </c>
      <c r="O13" s="150"/>
      <c r="P13" s="150"/>
      <c r="Q13" s="125">
        <f>V24/T24*100</f>
        <v>0</v>
      </c>
      <c r="R13" s="125"/>
      <c r="S13" s="159">
        <v>11527440</v>
      </c>
      <c r="T13" s="160"/>
      <c r="U13" s="161"/>
      <c r="V13" s="168"/>
      <c r="W13" s="169"/>
      <c r="X13" s="170"/>
      <c r="Y13" s="140">
        <f>V13/S13*100</f>
        <v>0</v>
      </c>
      <c r="Z13" s="141"/>
    </row>
    <row r="14" spans="1:26" ht="24" customHeight="1" x14ac:dyDescent="0.2">
      <c r="A14" s="20">
        <v>2</v>
      </c>
      <c r="B14" s="146" t="s">
        <v>37</v>
      </c>
      <c r="C14" s="146"/>
      <c r="D14" s="146"/>
      <c r="E14" s="146"/>
      <c r="F14" s="146"/>
      <c r="G14" s="146"/>
      <c r="H14" s="146"/>
      <c r="I14" s="146"/>
      <c r="J14" s="146"/>
      <c r="K14" s="147">
        <v>4490930.75</v>
      </c>
      <c r="L14" s="147"/>
      <c r="M14" s="147"/>
      <c r="N14" s="125">
        <f>Q25</f>
        <v>0</v>
      </c>
      <c r="O14" s="125"/>
      <c r="P14" s="125"/>
      <c r="Q14" s="125">
        <f>V25/T25*100</f>
        <v>0</v>
      </c>
      <c r="R14" s="125"/>
      <c r="S14" s="162"/>
      <c r="T14" s="163"/>
      <c r="U14" s="164"/>
      <c r="V14" s="171"/>
      <c r="W14" s="172"/>
      <c r="X14" s="173"/>
      <c r="Y14" s="142"/>
      <c r="Z14" s="143"/>
    </row>
    <row r="15" spans="1:26" ht="24" customHeight="1" x14ac:dyDescent="0.2">
      <c r="A15" s="20">
        <v>3</v>
      </c>
      <c r="B15" s="146" t="s">
        <v>38</v>
      </c>
      <c r="C15" s="146"/>
      <c r="D15" s="146"/>
      <c r="E15" s="146"/>
      <c r="F15" s="146"/>
      <c r="G15" s="146"/>
      <c r="H15" s="146"/>
      <c r="I15" s="146"/>
      <c r="J15" s="146"/>
      <c r="K15" s="149">
        <v>12</v>
      </c>
      <c r="L15" s="149"/>
      <c r="M15" s="149"/>
      <c r="N15" s="150">
        <f>Q27</f>
        <v>0</v>
      </c>
      <c r="O15" s="150"/>
      <c r="P15" s="150"/>
      <c r="Q15" s="125">
        <f>V26/T26*100</f>
        <v>0</v>
      </c>
      <c r="R15" s="125"/>
      <c r="S15" s="162"/>
      <c r="T15" s="163"/>
      <c r="U15" s="164"/>
      <c r="V15" s="171"/>
      <c r="W15" s="172"/>
      <c r="X15" s="173"/>
      <c r="Y15" s="142"/>
      <c r="Z15" s="143"/>
    </row>
    <row r="16" spans="1:26" ht="24" customHeight="1" x14ac:dyDescent="0.2">
      <c r="A16" s="20">
        <v>4</v>
      </c>
      <c r="B16" s="146" t="s">
        <v>39</v>
      </c>
      <c r="C16" s="146"/>
      <c r="D16" s="146"/>
      <c r="E16" s="146"/>
      <c r="F16" s="146"/>
      <c r="G16" s="146"/>
      <c r="H16" s="146"/>
      <c r="I16" s="146"/>
      <c r="J16" s="146"/>
      <c r="K16" s="149">
        <v>12</v>
      </c>
      <c r="L16" s="149"/>
      <c r="M16" s="149"/>
      <c r="N16" s="150">
        <f>Q28</f>
        <v>0</v>
      </c>
      <c r="O16" s="150"/>
      <c r="P16" s="150"/>
      <c r="Q16" s="125">
        <f>V28/T28*100</f>
        <v>0</v>
      </c>
      <c r="R16" s="125"/>
      <c r="S16" s="162"/>
      <c r="T16" s="163"/>
      <c r="U16" s="164"/>
      <c r="V16" s="171"/>
      <c r="W16" s="172"/>
      <c r="X16" s="173"/>
      <c r="Y16" s="142"/>
      <c r="Z16" s="143"/>
    </row>
    <row r="17" spans="1:26" s="11" customFormat="1" ht="48" customHeight="1" x14ac:dyDescent="0.2">
      <c r="A17" s="21">
        <v>5</v>
      </c>
      <c r="B17" s="151" t="s">
        <v>45</v>
      </c>
      <c r="C17" s="151"/>
      <c r="D17" s="151"/>
      <c r="E17" s="151"/>
      <c r="F17" s="151"/>
      <c r="G17" s="151"/>
      <c r="H17" s="151"/>
      <c r="I17" s="151"/>
      <c r="J17" s="151"/>
      <c r="K17" s="152">
        <v>12</v>
      </c>
      <c r="L17" s="152"/>
      <c r="M17" s="152"/>
      <c r="N17" s="150">
        <f>Q29</f>
        <v>0</v>
      </c>
      <c r="O17" s="150"/>
      <c r="P17" s="150"/>
      <c r="Q17" s="125">
        <f>V29/T29*100</f>
        <v>0</v>
      </c>
      <c r="R17" s="125"/>
      <c r="S17" s="165"/>
      <c r="T17" s="166"/>
      <c r="U17" s="167"/>
      <c r="V17" s="174"/>
      <c r="W17" s="175"/>
      <c r="X17" s="176"/>
      <c r="Y17" s="144"/>
      <c r="Z17" s="145"/>
    </row>
    <row r="18" spans="1:26" s="8" customFormat="1" ht="24" customHeight="1" x14ac:dyDescent="0.2">
      <c r="A18" s="136" t="s">
        <v>46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8"/>
      <c r="Q18" s="91">
        <f>V30</f>
        <v>0</v>
      </c>
      <c r="R18" s="91"/>
      <c r="S18" s="139">
        <f>SUM(S13)</f>
        <v>11527440</v>
      </c>
      <c r="T18" s="139"/>
      <c r="U18" s="139"/>
      <c r="V18" s="139">
        <f>SUM(V13)</f>
        <v>0</v>
      </c>
      <c r="W18" s="139"/>
      <c r="X18" s="139"/>
      <c r="Y18" s="135">
        <f>SUM(Y13)</f>
        <v>0</v>
      </c>
      <c r="Z18" s="135"/>
    </row>
    <row r="19" spans="1:26" ht="9.9499999999999993" customHeight="1" x14ac:dyDescent="0.2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78" t="s">
        <v>41</v>
      </c>
      <c r="C22" s="78"/>
      <c r="D22" s="78"/>
      <c r="E22" s="78"/>
      <c r="F22" s="78"/>
      <c r="G22" s="78"/>
      <c r="H22" s="78" t="s">
        <v>47</v>
      </c>
      <c r="I22" s="78"/>
      <c r="J22" s="78"/>
      <c r="K22" s="78" t="s">
        <v>42</v>
      </c>
      <c r="L22" s="78"/>
      <c r="M22" s="78"/>
      <c r="N22" s="78" t="s">
        <v>48</v>
      </c>
      <c r="O22" s="78"/>
      <c r="P22" s="78"/>
      <c r="Q22" s="78" t="s">
        <v>49</v>
      </c>
      <c r="R22" s="78"/>
      <c r="S22" s="78"/>
      <c r="T22" s="78" t="s">
        <v>50</v>
      </c>
      <c r="U22" s="78"/>
      <c r="V22" s="82" t="s">
        <v>9</v>
      </c>
      <c r="W22" s="82"/>
      <c r="X22" s="78" t="s">
        <v>10</v>
      </c>
      <c r="Y22" s="78"/>
      <c r="Z22" s="78"/>
    </row>
    <row r="23" spans="1:26" ht="24" customHeight="1" x14ac:dyDescent="0.2">
      <c r="A23" s="107" t="s">
        <v>44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9"/>
      <c r="U23" s="109"/>
      <c r="V23" s="108"/>
      <c r="W23" s="108"/>
      <c r="X23" s="108"/>
      <c r="Y23" s="108"/>
      <c r="Z23" s="110"/>
    </row>
    <row r="24" spans="1:26" ht="24" customHeight="1" x14ac:dyDescent="0.2">
      <c r="A24" s="25">
        <v>1</v>
      </c>
      <c r="B24" s="111" t="s">
        <v>36</v>
      </c>
      <c r="C24" s="111"/>
      <c r="D24" s="111"/>
      <c r="E24" s="111"/>
      <c r="F24" s="111"/>
      <c r="G24" s="111"/>
      <c r="H24" s="112">
        <v>12</v>
      </c>
      <c r="I24" s="112"/>
      <c r="J24" s="112"/>
      <c r="K24" s="104"/>
      <c r="L24" s="104"/>
      <c r="M24" s="104"/>
      <c r="N24" s="104"/>
      <c r="O24" s="104"/>
      <c r="P24" s="104"/>
      <c r="Q24" s="104"/>
      <c r="R24" s="104"/>
      <c r="S24" s="105"/>
      <c r="T24" s="101">
        <v>10</v>
      </c>
      <c r="U24" s="101"/>
      <c r="V24" s="94">
        <f>(T24*((K24*0)+(N24*50)+(Q24*100)))/(H24*100)</f>
        <v>0</v>
      </c>
      <c r="W24" s="95"/>
      <c r="X24" s="113"/>
      <c r="Y24" s="93"/>
      <c r="Z24" s="114"/>
    </row>
    <row r="25" spans="1:26" ht="24" customHeight="1" x14ac:dyDescent="0.2">
      <c r="A25" s="25">
        <v>2</v>
      </c>
      <c r="B25" s="111" t="s">
        <v>37</v>
      </c>
      <c r="C25" s="111"/>
      <c r="D25" s="111"/>
      <c r="E25" s="111"/>
      <c r="F25" s="111"/>
      <c r="G25" s="111"/>
      <c r="H25" s="121">
        <v>4490930.75</v>
      </c>
      <c r="I25" s="121"/>
      <c r="J25" s="121"/>
      <c r="K25" s="122"/>
      <c r="L25" s="122"/>
      <c r="M25" s="122"/>
      <c r="N25" s="122"/>
      <c r="O25" s="122"/>
      <c r="P25" s="122"/>
      <c r="Q25" s="122"/>
      <c r="R25" s="122"/>
      <c r="S25" s="203"/>
      <c r="T25" s="101">
        <v>40</v>
      </c>
      <c r="U25" s="101"/>
      <c r="V25" s="94">
        <f>(T25*((K25*0)+(N25*50)+(Q25*100)))/(H25*100)</f>
        <v>0</v>
      </c>
      <c r="W25" s="95"/>
      <c r="X25" s="115"/>
      <c r="Y25" s="116"/>
      <c r="Z25" s="117"/>
    </row>
    <row r="26" spans="1:26" ht="24" customHeight="1" x14ac:dyDescent="0.2">
      <c r="A26" s="26">
        <v>3</v>
      </c>
      <c r="B26" s="96" t="s">
        <v>38</v>
      </c>
      <c r="C26" s="96"/>
      <c r="D26" s="96"/>
      <c r="E26" s="96"/>
      <c r="F26" s="96"/>
      <c r="G26" s="96"/>
      <c r="H26" s="97">
        <v>12</v>
      </c>
      <c r="I26" s="97"/>
      <c r="J26" s="97"/>
      <c r="K26" s="197">
        <f>K27</f>
        <v>0</v>
      </c>
      <c r="L26" s="198"/>
      <c r="M26" s="199"/>
      <c r="N26" s="197">
        <f t="shared" ref="N26" si="0">N27</f>
        <v>0</v>
      </c>
      <c r="O26" s="198"/>
      <c r="P26" s="199"/>
      <c r="Q26" s="197">
        <f t="shared" ref="Q26" si="1">Q27</f>
        <v>0</v>
      </c>
      <c r="R26" s="198"/>
      <c r="S26" s="199"/>
      <c r="T26" s="123">
        <f>SUM(T27)</f>
        <v>20</v>
      </c>
      <c r="U26" s="123"/>
      <c r="V26" s="124">
        <f>SUM(V27)</f>
        <v>0</v>
      </c>
      <c r="W26" s="125"/>
      <c r="X26" s="115"/>
      <c r="Y26" s="116"/>
      <c r="Z26" s="117"/>
    </row>
    <row r="27" spans="1:26" ht="48" customHeight="1" x14ac:dyDescent="0.2">
      <c r="A27" s="20">
        <v>3.1</v>
      </c>
      <c r="B27" s="126" t="s">
        <v>103</v>
      </c>
      <c r="C27" s="127"/>
      <c r="D27" s="127"/>
      <c r="E27" s="127"/>
      <c r="F27" s="127"/>
      <c r="G27" s="128"/>
      <c r="H27" s="129">
        <v>12</v>
      </c>
      <c r="I27" s="130"/>
      <c r="J27" s="131"/>
      <c r="K27" s="105"/>
      <c r="L27" s="132"/>
      <c r="M27" s="133"/>
      <c r="N27" s="105"/>
      <c r="O27" s="132"/>
      <c r="P27" s="133"/>
      <c r="Q27" s="105"/>
      <c r="R27" s="132"/>
      <c r="S27" s="132"/>
      <c r="T27" s="134">
        <v>20</v>
      </c>
      <c r="U27" s="134"/>
      <c r="V27" s="94">
        <f>(T27*((K27*0)+(N27*50)+(Q27*100)))/(H27*100)</f>
        <v>0</v>
      </c>
      <c r="W27" s="95"/>
      <c r="X27" s="115"/>
      <c r="Y27" s="116"/>
      <c r="Z27" s="117"/>
    </row>
    <row r="28" spans="1:26" ht="48" customHeight="1" x14ac:dyDescent="0.2">
      <c r="A28" s="25">
        <v>4</v>
      </c>
      <c r="B28" s="102" t="s">
        <v>39</v>
      </c>
      <c r="C28" s="102"/>
      <c r="D28" s="102"/>
      <c r="E28" s="102"/>
      <c r="F28" s="102"/>
      <c r="G28" s="102"/>
      <c r="H28" s="106">
        <v>12</v>
      </c>
      <c r="I28" s="106"/>
      <c r="J28" s="106"/>
      <c r="K28" s="104"/>
      <c r="L28" s="104"/>
      <c r="M28" s="104"/>
      <c r="N28" s="104"/>
      <c r="O28" s="104"/>
      <c r="P28" s="104"/>
      <c r="Q28" s="104"/>
      <c r="R28" s="104"/>
      <c r="S28" s="105"/>
      <c r="T28" s="101">
        <v>15</v>
      </c>
      <c r="U28" s="101"/>
      <c r="V28" s="94">
        <f t="shared" ref="V28:V29" si="2">(T28*((K28*0)+(N28*50)+(Q28*100)))/(H28*100)</f>
        <v>0</v>
      </c>
      <c r="W28" s="95"/>
      <c r="X28" s="115"/>
      <c r="Y28" s="116"/>
      <c r="Z28" s="117"/>
    </row>
    <row r="29" spans="1:26" ht="48" customHeight="1" x14ac:dyDescent="0.2">
      <c r="A29" s="25">
        <v>5</v>
      </c>
      <c r="B29" s="102" t="s">
        <v>51</v>
      </c>
      <c r="C29" s="102"/>
      <c r="D29" s="102"/>
      <c r="E29" s="102"/>
      <c r="F29" s="102"/>
      <c r="G29" s="102"/>
      <c r="H29" s="103">
        <v>12</v>
      </c>
      <c r="I29" s="103"/>
      <c r="J29" s="103"/>
      <c r="K29" s="104"/>
      <c r="L29" s="104"/>
      <c r="M29" s="104"/>
      <c r="N29" s="104"/>
      <c r="O29" s="104"/>
      <c r="P29" s="104"/>
      <c r="Q29" s="104"/>
      <c r="R29" s="104"/>
      <c r="S29" s="105"/>
      <c r="T29" s="101">
        <v>15</v>
      </c>
      <c r="U29" s="101"/>
      <c r="V29" s="94">
        <f t="shared" si="2"/>
        <v>0</v>
      </c>
      <c r="W29" s="95"/>
      <c r="X29" s="118"/>
      <c r="Y29" s="119"/>
      <c r="Z29" s="120"/>
    </row>
    <row r="30" spans="1:26" ht="24" customHeight="1" x14ac:dyDescent="0.2">
      <c r="A30" s="88" t="s">
        <v>11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9">
        <f>SUM(T24,T25,T26,T28,T29)</f>
        <v>100</v>
      </c>
      <c r="U30" s="90"/>
      <c r="V30" s="91">
        <f>SUM(V24:W26,V28:W29)</f>
        <v>0</v>
      </c>
      <c r="W30" s="91"/>
      <c r="X30" s="92"/>
      <c r="Y30" s="92"/>
      <c r="Z30" s="92"/>
    </row>
    <row r="31" spans="1:26" ht="9.9499999999999993" customHeight="1" x14ac:dyDescent="0.2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78" t="s">
        <v>52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9" t="s">
        <v>53</v>
      </c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1"/>
      <c r="Y33" s="82" t="s">
        <v>54</v>
      </c>
      <c r="Z33" s="82"/>
    </row>
    <row r="34" spans="1:26" ht="24" customHeight="1" x14ac:dyDescent="0.2">
      <c r="A34" s="83" t="s">
        <v>55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5"/>
    </row>
    <row r="35" spans="1:26" ht="48" customHeight="1" x14ac:dyDescent="0.2">
      <c r="A35" s="19" t="str">
        <f>IF(B35&lt;&gt;"","2.1.1","")</f>
        <v/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57"/>
      <c r="Z35" s="57"/>
    </row>
    <row r="36" spans="1:26" ht="48" customHeight="1" x14ac:dyDescent="0.2">
      <c r="A36" s="19" t="str">
        <f>IF(B36&lt;&gt;"","2.1.2","")</f>
        <v/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57"/>
      <c r="Z36" s="57"/>
    </row>
    <row r="37" spans="1:26" ht="48" customHeight="1" x14ac:dyDescent="0.2">
      <c r="A37" s="19" t="str">
        <f>IF(B37&lt;&gt;"","2.1.3","")</f>
        <v/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57"/>
      <c r="Z37" s="57"/>
    </row>
    <row r="38" spans="1:26" ht="48" customHeight="1" x14ac:dyDescent="0.2">
      <c r="A38" s="19" t="str">
        <f>IF(B38&lt;&gt;"","2.1.4","")</f>
        <v/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6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57"/>
      <c r="Z38" s="57"/>
    </row>
    <row r="39" spans="1:26" ht="48" customHeight="1" x14ac:dyDescent="0.2">
      <c r="A39" s="19" t="str">
        <f>IF(B39&lt;&gt;"","2.1.5","")</f>
        <v/>
      </c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8"/>
      <c r="M39" s="66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8"/>
      <c r="Y39" s="86"/>
      <c r="Z39" s="87"/>
    </row>
    <row r="40" spans="1:26" ht="24" customHeight="1" x14ac:dyDescent="0.2">
      <c r="A40" s="83" t="s">
        <v>56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5"/>
    </row>
    <row r="41" spans="1:26" ht="48" customHeight="1" x14ac:dyDescent="0.2">
      <c r="A41" s="19" t="str">
        <f>IF(B41&lt;&gt;"","2.2.1","")</f>
        <v/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8"/>
      <c r="Y41" s="57"/>
      <c r="Z41" s="57"/>
    </row>
    <row r="42" spans="1:26" ht="48" customHeight="1" x14ac:dyDescent="0.2">
      <c r="A42" s="19" t="str">
        <f>IF(B42&lt;&gt;"","2.2.2","")</f>
        <v/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6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57"/>
      <c r="Z42" s="57"/>
    </row>
    <row r="43" spans="1:26" ht="48" customHeight="1" x14ac:dyDescent="0.2">
      <c r="A43" s="19" t="str">
        <f>IF(B43&lt;&gt;"","2.2.3","")</f>
        <v/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8"/>
      <c r="Y43" s="57"/>
      <c r="Z43" s="57"/>
    </row>
    <row r="44" spans="1:26" ht="48" customHeight="1" x14ac:dyDescent="0.2">
      <c r="A44" s="19" t="str">
        <f>IF(B44&lt;&gt;"","2.2.4","")</f>
        <v/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6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57"/>
      <c r="Z44" s="57"/>
    </row>
    <row r="45" spans="1:26" ht="48" customHeight="1" x14ac:dyDescent="0.2">
      <c r="A45" s="19" t="str">
        <f>IF(B45&lt;&gt;"","2.2.5","")</f>
        <v/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6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8"/>
      <c r="Y45" s="57"/>
      <c r="Z45" s="57"/>
    </row>
    <row r="46" spans="1:26" ht="24" customHeight="1" x14ac:dyDescent="0.2">
      <c r="A46" s="83" t="s">
        <v>57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5"/>
    </row>
    <row r="47" spans="1:26" ht="48" customHeight="1" x14ac:dyDescent="0.2">
      <c r="A47" s="19" t="str">
        <f>IF(B47&lt;&gt;"","2.3.1","")</f>
        <v/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6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8"/>
      <c r="Y47" s="57"/>
      <c r="Z47" s="57"/>
    </row>
    <row r="48" spans="1:26" ht="48" customHeight="1" x14ac:dyDescent="0.2">
      <c r="A48" s="19" t="str">
        <f>IF(B48&lt;&gt;"","2.3.2","")</f>
        <v/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6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8"/>
      <c r="Y48" s="57"/>
      <c r="Z48" s="57"/>
    </row>
    <row r="49" spans="1:26" ht="48" customHeight="1" x14ac:dyDescent="0.2">
      <c r="A49" s="19" t="str">
        <f>IF(B49&lt;&gt;"","2.3.3","")</f>
        <v/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6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8"/>
      <c r="Y49" s="57"/>
      <c r="Z49" s="57"/>
    </row>
    <row r="50" spans="1:26" ht="48" customHeight="1" x14ac:dyDescent="0.2">
      <c r="A50" s="19" t="str">
        <f>IF(B50&lt;&gt;"","2.3.4","")</f>
        <v/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6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8"/>
      <c r="Y50" s="57"/>
      <c r="Z50" s="57"/>
    </row>
    <row r="51" spans="1:26" ht="48" customHeight="1" x14ac:dyDescent="0.2">
      <c r="A51" s="19" t="str">
        <f>IF(B51&lt;&gt;"","2.3.5","")</f>
        <v/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6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8"/>
      <c r="Y51" s="57"/>
      <c r="Z51" s="57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78" t="s">
        <v>58</v>
      </c>
      <c r="C55" s="78"/>
      <c r="D55" s="78"/>
      <c r="E55" s="78"/>
      <c r="F55" s="78"/>
      <c r="G55" s="78"/>
      <c r="H55" s="78" t="s">
        <v>53</v>
      </c>
      <c r="I55" s="78"/>
      <c r="J55" s="78"/>
      <c r="K55" s="78"/>
      <c r="L55" s="78"/>
      <c r="M55" s="78"/>
      <c r="N55" s="78"/>
      <c r="O55" s="78"/>
      <c r="P55" s="78"/>
      <c r="Q55" s="79" t="s">
        <v>59</v>
      </c>
      <c r="R55" s="80"/>
      <c r="S55" s="80"/>
      <c r="T55" s="80"/>
      <c r="U55" s="80"/>
      <c r="V55" s="80"/>
      <c r="W55" s="80"/>
      <c r="X55" s="81"/>
      <c r="Y55" s="82" t="s">
        <v>54</v>
      </c>
      <c r="Z55" s="82"/>
    </row>
    <row r="56" spans="1:26" ht="72" customHeight="1" x14ac:dyDescent="0.2">
      <c r="A56" s="19" t="str">
        <f>IF(B56&lt;&gt;"","3.1","")</f>
        <v/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6"/>
      <c r="R56" s="67"/>
      <c r="S56" s="67"/>
      <c r="T56" s="67"/>
      <c r="U56" s="67"/>
      <c r="V56" s="67"/>
      <c r="W56" s="67"/>
      <c r="X56" s="68"/>
      <c r="Y56" s="57"/>
      <c r="Z56" s="57"/>
    </row>
    <row r="57" spans="1:26" ht="72" customHeight="1" x14ac:dyDescent="0.2">
      <c r="A57" s="19" t="str">
        <f>IF(B57&lt;&gt;"","3.2","")</f>
        <v/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6"/>
      <c r="R57" s="67"/>
      <c r="S57" s="67"/>
      <c r="T57" s="67"/>
      <c r="U57" s="67"/>
      <c r="V57" s="67"/>
      <c r="W57" s="67"/>
      <c r="X57" s="68"/>
      <c r="Y57" s="57"/>
      <c r="Z57" s="57"/>
    </row>
    <row r="58" spans="1:26" ht="72" customHeight="1" x14ac:dyDescent="0.2">
      <c r="A58" s="19" t="str">
        <f>IF(B58&lt;&gt;"","3.3","")</f>
        <v/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6"/>
      <c r="R58" s="67"/>
      <c r="S58" s="67"/>
      <c r="T58" s="67"/>
      <c r="U58" s="67"/>
      <c r="V58" s="67"/>
      <c r="W58" s="67"/>
      <c r="X58" s="68"/>
      <c r="Y58" s="57"/>
      <c r="Z58" s="57"/>
    </row>
    <row r="59" spans="1:26" ht="72" customHeight="1" x14ac:dyDescent="0.2">
      <c r="A59" s="19" t="str">
        <f>IF(B59&lt;&gt;"","3.4","")</f>
        <v/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6"/>
      <c r="R59" s="67"/>
      <c r="S59" s="67"/>
      <c r="T59" s="67"/>
      <c r="U59" s="67"/>
      <c r="V59" s="67"/>
      <c r="W59" s="67"/>
      <c r="X59" s="68"/>
      <c r="Y59" s="57"/>
      <c r="Z59" s="57"/>
    </row>
    <row r="60" spans="1:26" ht="72" customHeight="1" x14ac:dyDescent="0.2">
      <c r="A60" s="19" t="str">
        <f>IF(B60&lt;&gt;"","3.5","")</f>
        <v/>
      </c>
      <c r="B60" s="66"/>
      <c r="C60" s="67"/>
      <c r="D60" s="67"/>
      <c r="E60" s="67"/>
      <c r="F60" s="67"/>
      <c r="G60" s="68"/>
      <c r="H60" s="66"/>
      <c r="I60" s="67"/>
      <c r="J60" s="67"/>
      <c r="K60" s="67"/>
      <c r="L60" s="67"/>
      <c r="M60" s="67"/>
      <c r="N60" s="67"/>
      <c r="O60" s="67"/>
      <c r="P60" s="68"/>
      <c r="Q60" s="66"/>
      <c r="R60" s="67"/>
      <c r="S60" s="67"/>
      <c r="T60" s="67"/>
      <c r="U60" s="67"/>
      <c r="V60" s="67"/>
      <c r="W60" s="67"/>
      <c r="X60" s="68"/>
      <c r="Y60" s="86"/>
      <c r="Z60" s="87"/>
    </row>
    <row r="61" spans="1:26" ht="72" customHeight="1" x14ac:dyDescent="0.2">
      <c r="A61" s="19" t="str">
        <f>IF(B61&lt;&gt;"","3.6","")</f>
        <v/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6"/>
      <c r="R61" s="67"/>
      <c r="S61" s="67"/>
      <c r="T61" s="67"/>
      <c r="U61" s="67"/>
      <c r="V61" s="67"/>
      <c r="W61" s="67"/>
      <c r="X61" s="68"/>
      <c r="Y61" s="57"/>
      <c r="Z61" s="57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69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1"/>
    </row>
    <row r="66" spans="1:25" ht="48" customHeight="1" x14ac:dyDescent="0.2">
      <c r="B66" s="72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4"/>
    </row>
    <row r="67" spans="1:25" ht="48" customHeight="1" x14ac:dyDescent="0.2">
      <c r="B67" s="72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4"/>
    </row>
    <row r="68" spans="1:25" ht="48" customHeight="1" x14ac:dyDescent="0.2">
      <c r="B68" s="72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4"/>
    </row>
    <row r="69" spans="1:25" ht="48" customHeight="1" x14ac:dyDescent="0.2">
      <c r="B69" s="75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7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2" spans="1:25" ht="14.25" customHeight="1" x14ac:dyDescent="0.2"/>
    <row r="73" spans="1:25" ht="21" customHeight="1" x14ac:dyDescent="0.2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5" ht="10.15" customHeight="1" x14ac:dyDescent="0.2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5" ht="10.15" customHeight="1" x14ac:dyDescent="0.2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5" ht="21" customHeight="1" x14ac:dyDescent="0.2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5" ht="35.25" customHeight="1" x14ac:dyDescent="0.2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5" ht="21" customHeight="1" x14ac:dyDescent="0.2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5" ht="21" customHeight="1" x14ac:dyDescent="0.2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5" ht="21" customHeight="1" x14ac:dyDescent="0.2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21" customHeight="1" x14ac:dyDescent="0.2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">
      <c r="B83" s="64"/>
      <c r="C83" s="64"/>
      <c r="D83" s="64"/>
      <c r="E83" s="64"/>
      <c r="F83" s="64"/>
      <c r="G83" s="64"/>
      <c r="H83" s="64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">
      <c r="B84" s="64"/>
      <c r="C84" s="64"/>
      <c r="D84" s="64"/>
      <c r="E84" s="64"/>
      <c r="F84" s="64"/>
      <c r="G84" s="64"/>
      <c r="H84" s="64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14.25" customHeight="1" x14ac:dyDescent="0.2"/>
    <row r="86" spans="2:25" ht="21" customHeight="1" x14ac:dyDescent="0.2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ht="21" customHeight="1" x14ac:dyDescent="0.2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14.25" customHeight="1" x14ac:dyDescent="0.2"/>
    <row r="99" spans="2:25" ht="21" customHeight="1" x14ac:dyDescent="0.2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ht="21" customHeight="1" x14ac:dyDescent="0.2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14.25" customHeight="1" x14ac:dyDescent="0.2"/>
    <row r="112" spans="2:25" ht="14.25" customHeight="1" x14ac:dyDescent="0.2"/>
    <row r="113" spans="5:24" ht="21" customHeight="1" x14ac:dyDescent="0.2">
      <c r="E113" s="17" t="s">
        <v>60</v>
      </c>
      <c r="F113" s="32"/>
      <c r="G113" s="32"/>
      <c r="H113" s="32"/>
      <c r="I113" s="32"/>
      <c r="J113" s="32"/>
      <c r="Q113" s="17" t="s">
        <v>61</v>
      </c>
      <c r="R113" s="32"/>
      <c r="S113" s="32"/>
      <c r="T113" s="32"/>
      <c r="U113" s="32"/>
      <c r="V113" s="32"/>
      <c r="W113" s="32"/>
    </row>
    <row r="114" spans="5:24" ht="21" customHeight="1" x14ac:dyDescent="0.2">
      <c r="E114" s="17" t="s">
        <v>62</v>
      </c>
      <c r="F114" s="33"/>
      <c r="G114" s="33"/>
      <c r="H114" s="33"/>
      <c r="I114" s="33"/>
      <c r="J114" s="33"/>
      <c r="K114" s="5" t="s">
        <v>63</v>
      </c>
      <c r="Q114" s="17" t="s">
        <v>62</v>
      </c>
      <c r="R114" s="32"/>
      <c r="S114" s="32"/>
      <c r="T114" s="32"/>
      <c r="U114" s="32"/>
      <c r="V114" s="32"/>
      <c r="W114" s="32"/>
      <c r="X114" s="5" t="s">
        <v>63</v>
      </c>
    </row>
    <row r="115" spans="5:24" ht="21" customHeight="1" x14ac:dyDescent="0.2">
      <c r="E115" s="17" t="s">
        <v>64</v>
      </c>
      <c r="F115" s="33"/>
      <c r="G115" s="33"/>
      <c r="H115" s="33"/>
      <c r="I115" s="33"/>
      <c r="J115" s="33"/>
      <c r="Q115" s="34"/>
      <c r="R115" s="34"/>
      <c r="S115" s="34"/>
      <c r="T115" s="34"/>
      <c r="U115" s="34"/>
      <c r="V115" s="34"/>
      <c r="W115" s="34"/>
      <c r="X115" s="34"/>
    </row>
    <row r="116" spans="5:24" ht="24" customHeight="1" x14ac:dyDescent="0.2">
      <c r="E116" s="17" t="s">
        <v>65</v>
      </c>
      <c r="F116" s="29"/>
      <c r="G116" s="29"/>
      <c r="H116" s="29"/>
      <c r="I116" s="29"/>
      <c r="J116" s="29"/>
      <c r="Q116" s="17" t="s">
        <v>65</v>
      </c>
      <c r="R116" s="30"/>
      <c r="S116" s="30"/>
      <c r="T116" s="30"/>
      <c r="U116" s="30"/>
      <c r="V116" s="30"/>
      <c r="W116" s="30"/>
    </row>
    <row r="117" spans="5:24" ht="24" customHeight="1" x14ac:dyDescent="0.2">
      <c r="E117" s="17" t="s">
        <v>66</v>
      </c>
      <c r="F117" s="31"/>
      <c r="G117" s="31"/>
      <c r="H117" s="31"/>
      <c r="I117" s="31"/>
      <c r="J117" s="31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94776EFD-3C09-4891-92F5-8D8EE4AE174C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412A38A4-CBC9-447E-8026-D1DF51D2DDC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0CB017F8-8C1F-40FA-B969-910FBFEB79A8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82C6A14C-54F3-4B6D-9EA6-DB06970908A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911B884B-44D1-405C-B14F-D839A108379D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F8C2200F-ED4B-40B1-A1CB-83E03FC28646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70C10FFA-299A-407F-82C0-6EAA41F36059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857DEE6B-A0B9-4DCB-B13B-5305CF90A254}">
          <x14:formula1>
            <xm:f>LIST!$E$2:$E$9</xm:f>
          </x14:formula1>
          <xm:sqref>B47:L51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B050"/>
  </sheetPr>
  <dimension ref="A1:Z118"/>
  <sheetViews>
    <sheetView view="pageBreakPreview" zoomScaleNormal="85" zoomScaleSheetLayoutView="100" workbookViewId="0">
      <selection activeCell="AA51" sqref="AA51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53" t="s">
        <v>40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54" t="s">
        <v>104</v>
      </c>
      <c r="K2" s="154"/>
      <c r="L2" s="154"/>
      <c r="M2" s="154"/>
      <c r="N2" s="154"/>
      <c r="O2" s="154"/>
      <c r="P2" s="154"/>
      <c r="Q2" s="154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53" t="s">
        <v>21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</row>
    <row r="4" spans="1:26" ht="21" customHeight="1" x14ac:dyDescent="0.2">
      <c r="A4" s="153" t="s">
        <v>1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</row>
    <row r="5" spans="1:26" ht="10.1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155"/>
      <c r="N7" s="156"/>
      <c r="O7" s="156"/>
      <c r="P7" s="157"/>
    </row>
    <row r="8" spans="1:26" ht="21" customHeight="1" x14ac:dyDescent="0.2">
      <c r="A8" s="9" t="s">
        <v>43</v>
      </c>
      <c r="G8" s="10"/>
      <c r="H8" s="155"/>
      <c r="I8" s="156"/>
      <c r="J8" s="157"/>
    </row>
    <row r="9" spans="1:26" ht="10.15" customHeight="1" x14ac:dyDescent="0.2"/>
    <row r="10" spans="1:26" s="8" customFormat="1" ht="30" customHeight="1" x14ac:dyDescent="0.2">
      <c r="A10" s="78" t="s">
        <v>7</v>
      </c>
      <c r="B10" s="78" t="s">
        <v>33</v>
      </c>
      <c r="C10" s="78"/>
      <c r="D10" s="78"/>
      <c r="E10" s="78"/>
      <c r="F10" s="78"/>
      <c r="G10" s="78"/>
      <c r="H10" s="78"/>
      <c r="I10" s="78"/>
      <c r="J10" s="78"/>
      <c r="K10" s="78" t="s">
        <v>34</v>
      </c>
      <c r="L10" s="78"/>
      <c r="M10" s="78"/>
      <c r="N10" s="78"/>
      <c r="O10" s="78"/>
      <c r="P10" s="78"/>
      <c r="Q10" s="78"/>
      <c r="R10" s="78"/>
      <c r="S10" s="78" t="s">
        <v>6</v>
      </c>
      <c r="T10" s="78"/>
      <c r="U10" s="78"/>
      <c r="V10" s="78"/>
      <c r="W10" s="78"/>
      <c r="X10" s="78"/>
      <c r="Y10" s="78"/>
      <c r="Z10" s="78"/>
    </row>
    <row r="11" spans="1:26" s="8" customFormat="1" ht="30" customHeight="1" x14ac:dyDescent="0.2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 t="s">
        <v>3</v>
      </c>
      <c r="L11" s="78"/>
      <c r="M11" s="78"/>
      <c r="N11" s="78" t="s">
        <v>4</v>
      </c>
      <c r="O11" s="78"/>
      <c r="P11" s="78"/>
      <c r="Q11" s="78" t="s">
        <v>5</v>
      </c>
      <c r="R11" s="78"/>
      <c r="S11" s="78" t="s">
        <v>3</v>
      </c>
      <c r="T11" s="78"/>
      <c r="U11" s="78"/>
      <c r="V11" s="78" t="s">
        <v>4</v>
      </c>
      <c r="W11" s="78"/>
      <c r="X11" s="78"/>
      <c r="Y11" s="78" t="s">
        <v>5</v>
      </c>
      <c r="Z11" s="78"/>
    </row>
    <row r="12" spans="1:26" ht="24" customHeight="1" x14ac:dyDescent="0.2">
      <c r="A12" s="107" t="s">
        <v>44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10"/>
    </row>
    <row r="13" spans="1:26" ht="24" customHeight="1" x14ac:dyDescent="0.2">
      <c r="A13" s="20">
        <v>1</v>
      </c>
      <c r="B13" s="146" t="s">
        <v>36</v>
      </c>
      <c r="C13" s="146"/>
      <c r="D13" s="146"/>
      <c r="E13" s="146"/>
      <c r="F13" s="146"/>
      <c r="G13" s="146"/>
      <c r="H13" s="146"/>
      <c r="I13" s="146"/>
      <c r="J13" s="146"/>
      <c r="K13" s="158">
        <v>12</v>
      </c>
      <c r="L13" s="158"/>
      <c r="M13" s="158"/>
      <c r="N13" s="150">
        <f>Q24</f>
        <v>0</v>
      </c>
      <c r="O13" s="150"/>
      <c r="P13" s="150"/>
      <c r="Q13" s="125">
        <f>V24/T24*100</f>
        <v>0</v>
      </c>
      <c r="R13" s="125"/>
      <c r="S13" s="159">
        <v>2192800</v>
      </c>
      <c r="T13" s="160"/>
      <c r="U13" s="161"/>
      <c r="V13" s="168"/>
      <c r="W13" s="169"/>
      <c r="X13" s="170"/>
      <c r="Y13" s="140">
        <f>V13/S13*100</f>
        <v>0</v>
      </c>
      <c r="Z13" s="141"/>
    </row>
    <row r="14" spans="1:26" ht="24" customHeight="1" x14ac:dyDescent="0.2">
      <c r="A14" s="20">
        <v>2</v>
      </c>
      <c r="B14" s="146" t="s">
        <v>37</v>
      </c>
      <c r="C14" s="146"/>
      <c r="D14" s="146"/>
      <c r="E14" s="146"/>
      <c r="F14" s="146"/>
      <c r="G14" s="146"/>
      <c r="H14" s="146"/>
      <c r="I14" s="146"/>
      <c r="J14" s="146"/>
      <c r="K14" s="147">
        <v>732895.87</v>
      </c>
      <c r="L14" s="147"/>
      <c r="M14" s="147"/>
      <c r="N14" s="125">
        <f>Q25</f>
        <v>0</v>
      </c>
      <c r="O14" s="125"/>
      <c r="P14" s="125"/>
      <c r="Q14" s="125">
        <f>V25/T25*100</f>
        <v>0</v>
      </c>
      <c r="R14" s="125"/>
      <c r="S14" s="162"/>
      <c r="T14" s="163"/>
      <c r="U14" s="164"/>
      <c r="V14" s="171"/>
      <c r="W14" s="172"/>
      <c r="X14" s="173"/>
      <c r="Y14" s="142"/>
      <c r="Z14" s="143"/>
    </row>
    <row r="15" spans="1:26" ht="24" customHeight="1" x14ac:dyDescent="0.2">
      <c r="A15" s="20">
        <v>3</v>
      </c>
      <c r="B15" s="146" t="s">
        <v>38</v>
      </c>
      <c r="C15" s="146"/>
      <c r="D15" s="146"/>
      <c r="E15" s="146"/>
      <c r="F15" s="146"/>
      <c r="G15" s="146"/>
      <c r="H15" s="146"/>
      <c r="I15" s="146"/>
      <c r="J15" s="146"/>
      <c r="K15" s="149">
        <v>12</v>
      </c>
      <c r="L15" s="149"/>
      <c r="M15" s="149"/>
      <c r="N15" s="150">
        <f>Q27</f>
        <v>0</v>
      </c>
      <c r="O15" s="150"/>
      <c r="P15" s="150"/>
      <c r="Q15" s="125">
        <f>V26/T26*100</f>
        <v>0</v>
      </c>
      <c r="R15" s="125"/>
      <c r="S15" s="162"/>
      <c r="T15" s="163"/>
      <c r="U15" s="164"/>
      <c r="V15" s="171"/>
      <c r="W15" s="172"/>
      <c r="X15" s="173"/>
      <c r="Y15" s="142"/>
      <c r="Z15" s="143"/>
    </row>
    <row r="16" spans="1:26" ht="24" customHeight="1" x14ac:dyDescent="0.2">
      <c r="A16" s="20">
        <v>4</v>
      </c>
      <c r="B16" s="146" t="s">
        <v>39</v>
      </c>
      <c r="C16" s="146"/>
      <c r="D16" s="146"/>
      <c r="E16" s="146"/>
      <c r="F16" s="146"/>
      <c r="G16" s="146"/>
      <c r="H16" s="146"/>
      <c r="I16" s="146"/>
      <c r="J16" s="146"/>
      <c r="K16" s="149">
        <v>12</v>
      </c>
      <c r="L16" s="149"/>
      <c r="M16" s="149"/>
      <c r="N16" s="150">
        <f>Q28</f>
        <v>0</v>
      </c>
      <c r="O16" s="150"/>
      <c r="P16" s="150"/>
      <c r="Q16" s="125">
        <f>V28/T28*100</f>
        <v>0</v>
      </c>
      <c r="R16" s="125"/>
      <c r="S16" s="162"/>
      <c r="T16" s="163"/>
      <c r="U16" s="164"/>
      <c r="V16" s="171"/>
      <c r="W16" s="172"/>
      <c r="X16" s="173"/>
      <c r="Y16" s="142"/>
      <c r="Z16" s="143"/>
    </row>
    <row r="17" spans="1:26" s="11" customFormat="1" ht="48" customHeight="1" x14ac:dyDescent="0.2">
      <c r="A17" s="21">
        <v>5</v>
      </c>
      <c r="B17" s="151" t="s">
        <v>45</v>
      </c>
      <c r="C17" s="151"/>
      <c r="D17" s="151"/>
      <c r="E17" s="151"/>
      <c r="F17" s="151"/>
      <c r="G17" s="151"/>
      <c r="H17" s="151"/>
      <c r="I17" s="151"/>
      <c r="J17" s="151"/>
      <c r="K17" s="152">
        <v>12</v>
      </c>
      <c r="L17" s="152"/>
      <c r="M17" s="152"/>
      <c r="N17" s="150">
        <f>Q29</f>
        <v>0</v>
      </c>
      <c r="O17" s="150"/>
      <c r="P17" s="150"/>
      <c r="Q17" s="125">
        <f>V29/T29*100</f>
        <v>0</v>
      </c>
      <c r="R17" s="125"/>
      <c r="S17" s="165"/>
      <c r="T17" s="166"/>
      <c r="U17" s="167"/>
      <c r="V17" s="174"/>
      <c r="W17" s="175"/>
      <c r="X17" s="176"/>
      <c r="Y17" s="144"/>
      <c r="Z17" s="145"/>
    </row>
    <row r="18" spans="1:26" s="8" customFormat="1" ht="24" customHeight="1" x14ac:dyDescent="0.2">
      <c r="A18" s="136" t="s">
        <v>46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8"/>
      <c r="Q18" s="91">
        <f>V30</f>
        <v>0</v>
      </c>
      <c r="R18" s="91"/>
      <c r="S18" s="139">
        <f>SUM(S13)</f>
        <v>2192800</v>
      </c>
      <c r="T18" s="139"/>
      <c r="U18" s="139"/>
      <c r="V18" s="139">
        <f>SUM(V13)</f>
        <v>0</v>
      </c>
      <c r="W18" s="139"/>
      <c r="X18" s="139"/>
      <c r="Y18" s="135">
        <f>SUM(Y13)</f>
        <v>0</v>
      </c>
      <c r="Z18" s="135"/>
    </row>
    <row r="19" spans="1:26" ht="9.9499999999999993" customHeight="1" x14ac:dyDescent="0.2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78" t="s">
        <v>41</v>
      </c>
      <c r="C22" s="78"/>
      <c r="D22" s="78"/>
      <c r="E22" s="78"/>
      <c r="F22" s="78"/>
      <c r="G22" s="78"/>
      <c r="H22" s="78" t="s">
        <v>47</v>
      </c>
      <c r="I22" s="78"/>
      <c r="J22" s="78"/>
      <c r="K22" s="78" t="s">
        <v>42</v>
      </c>
      <c r="L22" s="78"/>
      <c r="M22" s="78"/>
      <c r="N22" s="78" t="s">
        <v>48</v>
      </c>
      <c r="O22" s="78"/>
      <c r="P22" s="78"/>
      <c r="Q22" s="78" t="s">
        <v>49</v>
      </c>
      <c r="R22" s="78"/>
      <c r="S22" s="78"/>
      <c r="T22" s="78" t="s">
        <v>50</v>
      </c>
      <c r="U22" s="78"/>
      <c r="V22" s="82" t="s">
        <v>9</v>
      </c>
      <c r="W22" s="82"/>
      <c r="X22" s="78" t="s">
        <v>10</v>
      </c>
      <c r="Y22" s="78"/>
      <c r="Z22" s="78"/>
    </row>
    <row r="23" spans="1:26" ht="24" customHeight="1" x14ac:dyDescent="0.2">
      <c r="A23" s="107" t="s">
        <v>44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9"/>
      <c r="U23" s="109"/>
      <c r="V23" s="108"/>
      <c r="W23" s="108"/>
      <c r="X23" s="108"/>
      <c r="Y23" s="108"/>
      <c r="Z23" s="110"/>
    </row>
    <row r="24" spans="1:26" ht="24" customHeight="1" x14ac:dyDescent="0.2">
      <c r="A24" s="25">
        <v>1</v>
      </c>
      <c r="B24" s="111" t="s">
        <v>36</v>
      </c>
      <c r="C24" s="111"/>
      <c r="D24" s="111"/>
      <c r="E24" s="111"/>
      <c r="F24" s="111"/>
      <c r="G24" s="111"/>
      <c r="H24" s="112">
        <v>12</v>
      </c>
      <c r="I24" s="112"/>
      <c r="J24" s="112"/>
      <c r="K24" s="104"/>
      <c r="L24" s="104"/>
      <c r="M24" s="104"/>
      <c r="N24" s="104"/>
      <c r="O24" s="104"/>
      <c r="P24" s="104"/>
      <c r="Q24" s="104"/>
      <c r="R24" s="104"/>
      <c r="S24" s="105"/>
      <c r="T24" s="101">
        <v>10</v>
      </c>
      <c r="U24" s="101"/>
      <c r="V24" s="94">
        <f>(T24*((K24*0)+(N24*50)+(Q24*100)))/(H24*100)</f>
        <v>0</v>
      </c>
      <c r="W24" s="95"/>
      <c r="X24" s="113"/>
      <c r="Y24" s="93"/>
      <c r="Z24" s="114"/>
    </row>
    <row r="25" spans="1:26" ht="24" customHeight="1" x14ac:dyDescent="0.2">
      <c r="A25" s="25">
        <v>2</v>
      </c>
      <c r="B25" s="111" t="s">
        <v>37</v>
      </c>
      <c r="C25" s="111"/>
      <c r="D25" s="111"/>
      <c r="E25" s="111"/>
      <c r="F25" s="111"/>
      <c r="G25" s="111"/>
      <c r="H25" s="121">
        <v>732895.87</v>
      </c>
      <c r="I25" s="121"/>
      <c r="J25" s="121"/>
      <c r="K25" s="122"/>
      <c r="L25" s="122"/>
      <c r="M25" s="122"/>
      <c r="N25" s="122"/>
      <c r="O25" s="122"/>
      <c r="P25" s="122"/>
      <c r="Q25" s="122"/>
      <c r="R25" s="122"/>
      <c r="S25" s="203"/>
      <c r="T25" s="101">
        <v>40</v>
      </c>
      <c r="U25" s="101"/>
      <c r="V25" s="94">
        <f>(T25*((K25*0)+(N25*50)+(Q25*100)))/(H25*100)</f>
        <v>0</v>
      </c>
      <c r="W25" s="95"/>
      <c r="X25" s="115"/>
      <c r="Y25" s="116"/>
      <c r="Z25" s="117"/>
    </row>
    <row r="26" spans="1:26" ht="24" customHeight="1" x14ac:dyDescent="0.2">
      <c r="A26" s="26">
        <v>3</v>
      </c>
      <c r="B26" s="96" t="s">
        <v>38</v>
      </c>
      <c r="C26" s="96"/>
      <c r="D26" s="96"/>
      <c r="E26" s="96"/>
      <c r="F26" s="96"/>
      <c r="G26" s="96"/>
      <c r="H26" s="97">
        <v>12</v>
      </c>
      <c r="I26" s="97"/>
      <c r="J26" s="97"/>
      <c r="K26" s="197">
        <f>K27</f>
        <v>0</v>
      </c>
      <c r="L26" s="198"/>
      <c r="M26" s="199"/>
      <c r="N26" s="197">
        <f t="shared" ref="N26" si="0">N27</f>
        <v>0</v>
      </c>
      <c r="O26" s="198"/>
      <c r="P26" s="199"/>
      <c r="Q26" s="197">
        <f t="shared" ref="Q26" si="1">Q27</f>
        <v>0</v>
      </c>
      <c r="R26" s="198"/>
      <c r="S26" s="199"/>
      <c r="T26" s="123">
        <f>SUM(T27)</f>
        <v>20</v>
      </c>
      <c r="U26" s="123"/>
      <c r="V26" s="124">
        <f>SUM(V27)</f>
        <v>0</v>
      </c>
      <c r="W26" s="125"/>
      <c r="X26" s="115"/>
      <c r="Y26" s="116"/>
      <c r="Z26" s="117"/>
    </row>
    <row r="27" spans="1:26" ht="48" customHeight="1" x14ac:dyDescent="0.2">
      <c r="A27" s="20">
        <v>3.1</v>
      </c>
      <c r="B27" s="126" t="s">
        <v>103</v>
      </c>
      <c r="C27" s="127"/>
      <c r="D27" s="127"/>
      <c r="E27" s="127"/>
      <c r="F27" s="127"/>
      <c r="G27" s="128"/>
      <c r="H27" s="129">
        <v>12</v>
      </c>
      <c r="I27" s="130"/>
      <c r="J27" s="131"/>
      <c r="K27" s="105"/>
      <c r="L27" s="132"/>
      <c r="M27" s="133"/>
      <c r="N27" s="105"/>
      <c r="O27" s="132"/>
      <c r="P27" s="133"/>
      <c r="Q27" s="105"/>
      <c r="R27" s="132"/>
      <c r="S27" s="132"/>
      <c r="T27" s="134">
        <v>20</v>
      </c>
      <c r="U27" s="134"/>
      <c r="V27" s="94">
        <f>(T27*((K27*0)+(N27*50)+(Q27*100)))/(H27*100)</f>
        <v>0</v>
      </c>
      <c r="W27" s="95"/>
      <c r="X27" s="115"/>
      <c r="Y27" s="116"/>
      <c r="Z27" s="117"/>
    </row>
    <row r="28" spans="1:26" ht="48" customHeight="1" x14ac:dyDescent="0.2">
      <c r="A28" s="25">
        <v>4</v>
      </c>
      <c r="B28" s="102" t="s">
        <v>39</v>
      </c>
      <c r="C28" s="102"/>
      <c r="D28" s="102"/>
      <c r="E28" s="102"/>
      <c r="F28" s="102"/>
      <c r="G28" s="102"/>
      <c r="H28" s="106">
        <v>12</v>
      </c>
      <c r="I28" s="106"/>
      <c r="J28" s="106"/>
      <c r="K28" s="104"/>
      <c r="L28" s="104"/>
      <c r="M28" s="104"/>
      <c r="N28" s="104"/>
      <c r="O28" s="104"/>
      <c r="P28" s="104"/>
      <c r="Q28" s="104"/>
      <c r="R28" s="104"/>
      <c r="S28" s="105"/>
      <c r="T28" s="101">
        <v>15</v>
      </c>
      <c r="U28" s="101"/>
      <c r="V28" s="94">
        <f t="shared" ref="V28:V29" si="2">(T28*((K28*0)+(N28*50)+(Q28*100)))/(H28*100)</f>
        <v>0</v>
      </c>
      <c r="W28" s="95"/>
      <c r="X28" s="115"/>
      <c r="Y28" s="116"/>
      <c r="Z28" s="117"/>
    </row>
    <row r="29" spans="1:26" ht="48" customHeight="1" x14ac:dyDescent="0.2">
      <c r="A29" s="25">
        <v>5</v>
      </c>
      <c r="B29" s="102" t="s">
        <v>51</v>
      </c>
      <c r="C29" s="102"/>
      <c r="D29" s="102"/>
      <c r="E29" s="102"/>
      <c r="F29" s="102"/>
      <c r="G29" s="102"/>
      <c r="H29" s="103">
        <v>12</v>
      </c>
      <c r="I29" s="103"/>
      <c r="J29" s="103"/>
      <c r="K29" s="104"/>
      <c r="L29" s="104"/>
      <c r="M29" s="104"/>
      <c r="N29" s="104"/>
      <c r="O29" s="104"/>
      <c r="P29" s="104"/>
      <c r="Q29" s="104"/>
      <c r="R29" s="104"/>
      <c r="S29" s="105"/>
      <c r="T29" s="101">
        <v>15</v>
      </c>
      <c r="U29" s="101"/>
      <c r="V29" s="94">
        <f t="shared" si="2"/>
        <v>0</v>
      </c>
      <c r="W29" s="95"/>
      <c r="X29" s="118"/>
      <c r="Y29" s="119"/>
      <c r="Z29" s="120"/>
    </row>
    <row r="30" spans="1:26" ht="24" customHeight="1" x14ac:dyDescent="0.2">
      <c r="A30" s="88" t="s">
        <v>11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9">
        <f>SUM(T24,T25,T26,T28,T29)</f>
        <v>100</v>
      </c>
      <c r="U30" s="90"/>
      <c r="V30" s="91">
        <f>SUM(V24:W26,V28:W29)</f>
        <v>0</v>
      </c>
      <c r="W30" s="91"/>
      <c r="X30" s="92"/>
      <c r="Y30" s="92"/>
      <c r="Z30" s="92"/>
    </row>
    <row r="31" spans="1:26" ht="9.9499999999999993" customHeight="1" x14ac:dyDescent="0.2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78" t="s">
        <v>52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9" t="s">
        <v>53</v>
      </c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1"/>
      <c r="Y33" s="82" t="s">
        <v>54</v>
      </c>
      <c r="Z33" s="82"/>
    </row>
    <row r="34" spans="1:26" ht="24" customHeight="1" x14ac:dyDescent="0.2">
      <c r="A34" s="83" t="s">
        <v>55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5"/>
    </row>
    <row r="35" spans="1:26" ht="48" customHeight="1" x14ac:dyDescent="0.2">
      <c r="A35" s="19" t="str">
        <f>IF(B35&lt;&gt;"","2.1.1","")</f>
        <v/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57"/>
      <c r="Z35" s="57"/>
    </row>
    <row r="36" spans="1:26" ht="48" customHeight="1" x14ac:dyDescent="0.2">
      <c r="A36" s="19" t="str">
        <f>IF(B36&lt;&gt;"","2.1.2","")</f>
        <v/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57"/>
      <c r="Z36" s="57"/>
    </row>
    <row r="37" spans="1:26" ht="48" customHeight="1" x14ac:dyDescent="0.2">
      <c r="A37" s="19" t="str">
        <f>IF(B37&lt;&gt;"","2.1.3","")</f>
        <v/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57"/>
      <c r="Z37" s="57"/>
    </row>
    <row r="38" spans="1:26" ht="48" customHeight="1" x14ac:dyDescent="0.2">
      <c r="A38" s="19" t="str">
        <f>IF(B38&lt;&gt;"","2.1.4","")</f>
        <v/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6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57"/>
      <c r="Z38" s="57"/>
    </row>
    <row r="39" spans="1:26" ht="48" customHeight="1" x14ac:dyDescent="0.2">
      <c r="A39" s="19" t="str">
        <f>IF(B39&lt;&gt;"","2.1.5","")</f>
        <v/>
      </c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8"/>
      <c r="M39" s="66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8"/>
      <c r="Y39" s="86"/>
      <c r="Z39" s="87"/>
    </row>
    <row r="40" spans="1:26" ht="24" customHeight="1" x14ac:dyDescent="0.2">
      <c r="A40" s="83" t="s">
        <v>56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5"/>
    </row>
    <row r="41" spans="1:26" ht="48" customHeight="1" x14ac:dyDescent="0.2">
      <c r="A41" s="19" t="str">
        <f>IF(B41&lt;&gt;"","2.2.1","")</f>
        <v/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8"/>
      <c r="Y41" s="57"/>
      <c r="Z41" s="57"/>
    </row>
    <row r="42" spans="1:26" ht="48" customHeight="1" x14ac:dyDescent="0.2">
      <c r="A42" s="19" t="str">
        <f>IF(B42&lt;&gt;"","2.2.2","")</f>
        <v/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6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57"/>
      <c r="Z42" s="57"/>
    </row>
    <row r="43" spans="1:26" ht="48" customHeight="1" x14ac:dyDescent="0.2">
      <c r="A43" s="19" t="str">
        <f>IF(B43&lt;&gt;"","2.2.3","")</f>
        <v/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8"/>
      <c r="Y43" s="57"/>
      <c r="Z43" s="57"/>
    </row>
    <row r="44" spans="1:26" ht="48" customHeight="1" x14ac:dyDescent="0.2">
      <c r="A44" s="19" t="str">
        <f>IF(B44&lt;&gt;"","2.2.4","")</f>
        <v/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6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57"/>
      <c r="Z44" s="57"/>
    </row>
    <row r="45" spans="1:26" ht="48" customHeight="1" x14ac:dyDescent="0.2">
      <c r="A45" s="19" t="str">
        <f>IF(B45&lt;&gt;"","2.2.5","")</f>
        <v/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6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8"/>
      <c r="Y45" s="57"/>
      <c r="Z45" s="57"/>
    </row>
    <row r="46" spans="1:26" ht="24" customHeight="1" x14ac:dyDescent="0.2">
      <c r="A46" s="83" t="s">
        <v>57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5"/>
    </row>
    <row r="47" spans="1:26" ht="48" customHeight="1" x14ac:dyDescent="0.2">
      <c r="A47" s="19" t="str">
        <f>IF(B47&lt;&gt;"","2.3.1","")</f>
        <v/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6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8"/>
      <c r="Y47" s="57"/>
      <c r="Z47" s="57"/>
    </row>
    <row r="48" spans="1:26" ht="48" customHeight="1" x14ac:dyDescent="0.2">
      <c r="A48" s="19" t="str">
        <f>IF(B48&lt;&gt;"","2.3.2","")</f>
        <v/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6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8"/>
      <c r="Y48" s="57"/>
      <c r="Z48" s="57"/>
    </row>
    <row r="49" spans="1:26" ht="48" customHeight="1" x14ac:dyDescent="0.2">
      <c r="A49" s="19" t="str">
        <f>IF(B49&lt;&gt;"","2.3.3","")</f>
        <v/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6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8"/>
      <c r="Y49" s="57"/>
      <c r="Z49" s="57"/>
    </row>
    <row r="50" spans="1:26" ht="48" customHeight="1" x14ac:dyDescent="0.2">
      <c r="A50" s="19" t="str">
        <f>IF(B50&lt;&gt;"","2.3.4","")</f>
        <v/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6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8"/>
      <c r="Y50" s="57"/>
      <c r="Z50" s="57"/>
    </row>
    <row r="51" spans="1:26" ht="48" customHeight="1" x14ac:dyDescent="0.2">
      <c r="A51" s="19" t="str">
        <f>IF(B51&lt;&gt;"","2.3.5","")</f>
        <v/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6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8"/>
      <c r="Y51" s="57"/>
      <c r="Z51" s="57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78" t="s">
        <v>58</v>
      </c>
      <c r="C55" s="78"/>
      <c r="D55" s="78"/>
      <c r="E55" s="78"/>
      <c r="F55" s="78"/>
      <c r="G55" s="78"/>
      <c r="H55" s="78" t="s">
        <v>53</v>
      </c>
      <c r="I55" s="78"/>
      <c r="J55" s="78"/>
      <c r="K55" s="78"/>
      <c r="L55" s="78"/>
      <c r="M55" s="78"/>
      <c r="N55" s="78"/>
      <c r="O55" s="78"/>
      <c r="P55" s="78"/>
      <c r="Q55" s="79" t="s">
        <v>59</v>
      </c>
      <c r="R55" s="80"/>
      <c r="S55" s="80"/>
      <c r="T55" s="80"/>
      <c r="U55" s="80"/>
      <c r="V55" s="80"/>
      <c r="W55" s="80"/>
      <c r="X55" s="81"/>
      <c r="Y55" s="82" t="s">
        <v>54</v>
      </c>
      <c r="Z55" s="82"/>
    </row>
    <row r="56" spans="1:26" ht="72" customHeight="1" x14ac:dyDescent="0.2">
      <c r="A56" s="19" t="str">
        <f>IF(B56&lt;&gt;"","3.1","")</f>
        <v/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6"/>
      <c r="R56" s="67"/>
      <c r="S56" s="67"/>
      <c r="T56" s="67"/>
      <c r="U56" s="67"/>
      <c r="V56" s="67"/>
      <c r="W56" s="67"/>
      <c r="X56" s="68"/>
      <c r="Y56" s="57"/>
      <c r="Z56" s="57"/>
    </row>
    <row r="57" spans="1:26" ht="72" customHeight="1" x14ac:dyDescent="0.2">
      <c r="A57" s="19" t="str">
        <f>IF(B57&lt;&gt;"","3.2","")</f>
        <v/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6"/>
      <c r="R57" s="67"/>
      <c r="S57" s="67"/>
      <c r="T57" s="67"/>
      <c r="U57" s="67"/>
      <c r="V57" s="67"/>
      <c r="W57" s="67"/>
      <c r="X57" s="68"/>
      <c r="Y57" s="57"/>
      <c r="Z57" s="57"/>
    </row>
    <row r="58" spans="1:26" ht="72" customHeight="1" x14ac:dyDescent="0.2">
      <c r="A58" s="19" t="str">
        <f>IF(B58&lt;&gt;"","3.3","")</f>
        <v/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6"/>
      <c r="R58" s="67"/>
      <c r="S58" s="67"/>
      <c r="T58" s="67"/>
      <c r="U58" s="67"/>
      <c r="V58" s="67"/>
      <c r="W58" s="67"/>
      <c r="X58" s="68"/>
      <c r="Y58" s="57"/>
      <c r="Z58" s="57"/>
    </row>
    <row r="59" spans="1:26" ht="72" customHeight="1" x14ac:dyDescent="0.2">
      <c r="A59" s="19" t="str">
        <f>IF(B59&lt;&gt;"","3.4","")</f>
        <v/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6"/>
      <c r="R59" s="67"/>
      <c r="S59" s="67"/>
      <c r="T59" s="67"/>
      <c r="U59" s="67"/>
      <c r="V59" s="67"/>
      <c r="W59" s="67"/>
      <c r="X59" s="68"/>
      <c r="Y59" s="57"/>
      <c r="Z59" s="57"/>
    </row>
    <row r="60" spans="1:26" ht="72" customHeight="1" x14ac:dyDescent="0.2">
      <c r="A60" s="19" t="str">
        <f>IF(B60&lt;&gt;"","3.5","")</f>
        <v/>
      </c>
      <c r="B60" s="66"/>
      <c r="C60" s="67"/>
      <c r="D60" s="67"/>
      <c r="E60" s="67"/>
      <c r="F60" s="67"/>
      <c r="G60" s="68"/>
      <c r="H60" s="66"/>
      <c r="I60" s="67"/>
      <c r="J60" s="67"/>
      <c r="K60" s="67"/>
      <c r="L60" s="67"/>
      <c r="M60" s="67"/>
      <c r="N60" s="67"/>
      <c r="O60" s="67"/>
      <c r="P60" s="68"/>
      <c r="Q60" s="66"/>
      <c r="R60" s="67"/>
      <c r="S60" s="67"/>
      <c r="T60" s="67"/>
      <c r="U60" s="67"/>
      <c r="V60" s="67"/>
      <c r="W60" s="67"/>
      <c r="X60" s="68"/>
      <c r="Y60" s="86"/>
      <c r="Z60" s="87"/>
    </row>
    <row r="61" spans="1:26" ht="72" customHeight="1" x14ac:dyDescent="0.2">
      <c r="A61" s="19" t="str">
        <f>IF(B61&lt;&gt;"","3.6","")</f>
        <v/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6"/>
      <c r="R61" s="67"/>
      <c r="S61" s="67"/>
      <c r="T61" s="67"/>
      <c r="U61" s="67"/>
      <c r="V61" s="67"/>
      <c r="W61" s="67"/>
      <c r="X61" s="68"/>
      <c r="Y61" s="57"/>
      <c r="Z61" s="57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69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1"/>
    </row>
    <row r="66" spans="1:25" ht="48" customHeight="1" x14ac:dyDescent="0.2">
      <c r="B66" s="72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4"/>
    </row>
    <row r="67" spans="1:25" ht="48" customHeight="1" x14ac:dyDescent="0.2">
      <c r="B67" s="72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4"/>
    </row>
    <row r="68" spans="1:25" ht="48" customHeight="1" x14ac:dyDescent="0.2">
      <c r="B68" s="72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4"/>
    </row>
    <row r="69" spans="1:25" ht="48" customHeight="1" x14ac:dyDescent="0.2">
      <c r="B69" s="75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7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2" spans="1:25" ht="14.25" customHeight="1" x14ac:dyDescent="0.2"/>
    <row r="73" spans="1:25" ht="21" customHeight="1" x14ac:dyDescent="0.2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5" ht="10.15" customHeight="1" x14ac:dyDescent="0.2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5" ht="10.15" customHeight="1" x14ac:dyDescent="0.2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5" ht="21" customHeight="1" x14ac:dyDescent="0.2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5" ht="35.25" customHeight="1" x14ac:dyDescent="0.2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5" ht="21" customHeight="1" x14ac:dyDescent="0.2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5" ht="21" customHeight="1" x14ac:dyDescent="0.2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5" ht="21" customHeight="1" x14ac:dyDescent="0.2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21" customHeight="1" x14ac:dyDescent="0.2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">
      <c r="B83" s="64"/>
      <c r="C83" s="64"/>
      <c r="D83" s="64"/>
      <c r="E83" s="64"/>
      <c r="F83" s="64"/>
      <c r="G83" s="64"/>
      <c r="H83" s="64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">
      <c r="B84" s="64"/>
      <c r="C84" s="64"/>
      <c r="D84" s="64"/>
      <c r="E84" s="64"/>
      <c r="F84" s="64"/>
      <c r="G84" s="64"/>
      <c r="H84" s="64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14.25" customHeight="1" x14ac:dyDescent="0.2"/>
    <row r="86" spans="2:25" ht="21" customHeight="1" x14ac:dyDescent="0.2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ht="21" customHeight="1" x14ac:dyDescent="0.2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14.25" customHeight="1" x14ac:dyDescent="0.2"/>
    <row r="99" spans="2:25" ht="21" customHeight="1" x14ac:dyDescent="0.2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ht="21" customHeight="1" x14ac:dyDescent="0.2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14.25" customHeight="1" x14ac:dyDescent="0.2"/>
    <row r="112" spans="2:25" ht="14.25" customHeight="1" x14ac:dyDescent="0.2"/>
    <row r="113" spans="5:24" ht="21" customHeight="1" x14ac:dyDescent="0.2">
      <c r="E113" s="17" t="s">
        <v>60</v>
      </c>
      <c r="F113" s="32"/>
      <c r="G113" s="32"/>
      <c r="H113" s="32"/>
      <c r="I113" s="32"/>
      <c r="J113" s="32"/>
      <c r="Q113" s="17" t="s">
        <v>61</v>
      </c>
      <c r="R113" s="32"/>
      <c r="S113" s="32"/>
      <c r="T113" s="32"/>
      <c r="U113" s="32"/>
      <c r="V113" s="32"/>
      <c r="W113" s="32"/>
    </row>
    <row r="114" spans="5:24" ht="21" customHeight="1" x14ac:dyDescent="0.2">
      <c r="E114" s="17" t="s">
        <v>62</v>
      </c>
      <c r="F114" s="33"/>
      <c r="G114" s="33"/>
      <c r="H114" s="33"/>
      <c r="I114" s="33"/>
      <c r="J114" s="33"/>
      <c r="K114" s="5" t="s">
        <v>63</v>
      </c>
      <c r="Q114" s="17" t="s">
        <v>62</v>
      </c>
      <c r="R114" s="32"/>
      <c r="S114" s="32"/>
      <c r="T114" s="32"/>
      <c r="U114" s="32"/>
      <c r="V114" s="32"/>
      <c r="W114" s="32"/>
      <c r="X114" s="5" t="s">
        <v>63</v>
      </c>
    </row>
    <row r="115" spans="5:24" ht="21" customHeight="1" x14ac:dyDescent="0.2">
      <c r="E115" s="17" t="s">
        <v>64</v>
      </c>
      <c r="F115" s="33"/>
      <c r="G115" s="33"/>
      <c r="H115" s="33"/>
      <c r="I115" s="33"/>
      <c r="J115" s="33"/>
      <c r="Q115" s="34"/>
      <c r="R115" s="34"/>
      <c r="S115" s="34"/>
      <c r="T115" s="34"/>
      <c r="U115" s="34"/>
      <c r="V115" s="34"/>
      <c r="W115" s="34"/>
      <c r="X115" s="34"/>
    </row>
    <row r="116" spans="5:24" ht="24" customHeight="1" x14ac:dyDescent="0.2">
      <c r="E116" s="17" t="s">
        <v>65</v>
      </c>
      <c r="F116" s="29"/>
      <c r="G116" s="29"/>
      <c r="H116" s="29"/>
      <c r="I116" s="29"/>
      <c r="J116" s="29"/>
      <c r="Q116" s="17" t="s">
        <v>65</v>
      </c>
      <c r="R116" s="30"/>
      <c r="S116" s="30"/>
      <c r="T116" s="30"/>
      <c r="U116" s="30"/>
      <c r="V116" s="30"/>
      <c r="W116" s="30"/>
    </row>
    <row r="117" spans="5:24" ht="24" customHeight="1" x14ac:dyDescent="0.2">
      <c r="E117" s="17" t="s">
        <v>66</v>
      </c>
      <c r="F117" s="31"/>
      <c r="G117" s="31"/>
      <c r="H117" s="31"/>
      <c r="I117" s="31"/>
      <c r="J117" s="31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A1:Z1"/>
    <mergeCell ref="J2:Q2"/>
    <mergeCell ref="A3:Z3"/>
    <mergeCell ref="A4:Z4"/>
    <mergeCell ref="M7:P7"/>
    <mergeCell ref="A10:A11"/>
    <mergeCell ref="A23:Z23"/>
    <mergeCell ref="B24:G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V24:W24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4:J24"/>
    <mergeCell ref="K24:M24"/>
    <mergeCell ref="N24:P24"/>
    <mergeCell ref="Q24:S24"/>
    <mergeCell ref="T24:U24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X30:Z30"/>
    <mergeCell ref="A31:Z31"/>
    <mergeCell ref="B33:L33"/>
    <mergeCell ref="M33:X33"/>
    <mergeCell ref="Y33:Z33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37:L37"/>
    <mergeCell ref="M37:X37"/>
    <mergeCell ref="Y37:Z37"/>
    <mergeCell ref="B38:L38"/>
    <mergeCell ref="M38:X38"/>
    <mergeCell ref="Y38:Z38"/>
    <mergeCell ref="A34:Z34"/>
    <mergeCell ref="B35:L35"/>
    <mergeCell ref="M35:X35"/>
    <mergeCell ref="Y35:Z35"/>
    <mergeCell ref="B36:L36"/>
    <mergeCell ref="M36:X36"/>
    <mergeCell ref="Y36:Z36"/>
    <mergeCell ref="B42:L42"/>
    <mergeCell ref="M42:X42"/>
    <mergeCell ref="Y42:Z42"/>
    <mergeCell ref="B43:L43"/>
    <mergeCell ref="M43:X43"/>
    <mergeCell ref="Y43:Z43"/>
    <mergeCell ref="B39:L39"/>
    <mergeCell ref="Y39:Z39"/>
    <mergeCell ref="A40:Z40"/>
    <mergeCell ref="B41:L41"/>
    <mergeCell ref="M41:X41"/>
    <mergeCell ref="Y41:Z41"/>
    <mergeCell ref="M39:X39"/>
    <mergeCell ref="A46:Z46"/>
    <mergeCell ref="B47:L47"/>
    <mergeCell ref="M47:X47"/>
    <mergeCell ref="Y47:Z47"/>
    <mergeCell ref="B48:L48"/>
    <mergeCell ref="M48:X48"/>
    <mergeCell ref="Y48:Z48"/>
    <mergeCell ref="B44:L44"/>
    <mergeCell ref="M44:X44"/>
    <mergeCell ref="Y44:Z44"/>
    <mergeCell ref="B45:L45"/>
    <mergeCell ref="M45:X45"/>
    <mergeCell ref="Y45:Z45"/>
    <mergeCell ref="B51:L51"/>
    <mergeCell ref="M51:X51"/>
    <mergeCell ref="Y51:Z51"/>
    <mergeCell ref="B55:G55"/>
    <mergeCell ref="H55:P55"/>
    <mergeCell ref="Q55:X55"/>
    <mergeCell ref="Y55:Z55"/>
    <mergeCell ref="B49:L49"/>
    <mergeCell ref="M49:X49"/>
    <mergeCell ref="Y49:Z49"/>
    <mergeCell ref="B50:L50"/>
    <mergeCell ref="M50:X50"/>
    <mergeCell ref="Y50:Z50"/>
    <mergeCell ref="B58:G58"/>
    <mergeCell ref="H58:P58"/>
    <mergeCell ref="Q58:X58"/>
    <mergeCell ref="Y58:Z58"/>
    <mergeCell ref="B59:G59"/>
    <mergeCell ref="H59:P59"/>
    <mergeCell ref="Q59:X59"/>
    <mergeCell ref="Y59:Z59"/>
    <mergeCell ref="B56:G56"/>
    <mergeCell ref="H56:P56"/>
    <mergeCell ref="Q56:X56"/>
    <mergeCell ref="Y56:Z56"/>
    <mergeCell ref="B57:G57"/>
    <mergeCell ref="H57:P57"/>
    <mergeCell ref="Q57:X57"/>
    <mergeCell ref="Y57:Z57"/>
    <mergeCell ref="B60:G60"/>
    <mergeCell ref="H60:P60"/>
    <mergeCell ref="Q60:X60"/>
    <mergeCell ref="Y60:Z60"/>
    <mergeCell ref="B65:Y69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B926E073-1CE9-49FE-807F-DB04F850278A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E3594D9-C736-4D9B-8C7E-B36DE967E7D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4865A2C1-DDC5-4BF5-B15C-BE4248BDE683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0750410B-2C69-48E5-AFA0-DEBDF09B14C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DE0E4B5-EB80-4BA3-AB29-12FDD2C7787C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563B7D32-F71A-4069-803D-10A22DA581C7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F64CAA88-38BB-4758-91E0-55FC55EA2AC0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30032275-8BDE-4D3B-86AB-D8CE357002EB}">
          <x14:formula1>
            <xm:f>LIST!$E$2:$E$9</xm:f>
          </x14:formula1>
          <xm:sqref>B47:L51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00B050"/>
  </sheetPr>
  <dimension ref="A1:Z118"/>
  <sheetViews>
    <sheetView view="pageBreakPreview" zoomScaleNormal="85" zoomScaleSheetLayoutView="100" workbookViewId="0">
      <selection activeCell="AA51" sqref="AA51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53" t="s">
        <v>40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54" t="s">
        <v>104</v>
      </c>
      <c r="K2" s="154"/>
      <c r="L2" s="154"/>
      <c r="M2" s="154"/>
      <c r="N2" s="154"/>
      <c r="O2" s="154"/>
      <c r="P2" s="154"/>
      <c r="Q2" s="154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53" t="s">
        <v>22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</row>
    <row r="4" spans="1:26" ht="21" customHeight="1" x14ac:dyDescent="0.2">
      <c r="A4" s="153" t="s">
        <v>1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</row>
    <row r="5" spans="1:26" ht="10.1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155"/>
      <c r="N7" s="156"/>
      <c r="O7" s="156"/>
      <c r="P7" s="157"/>
    </row>
    <row r="8" spans="1:26" ht="21" customHeight="1" x14ac:dyDescent="0.2">
      <c r="A8" s="9" t="s">
        <v>43</v>
      </c>
      <c r="G8" s="10"/>
      <c r="H8" s="155"/>
      <c r="I8" s="156"/>
      <c r="J8" s="157"/>
    </row>
    <row r="9" spans="1:26" ht="10.15" customHeight="1" x14ac:dyDescent="0.2"/>
    <row r="10" spans="1:26" s="8" customFormat="1" ht="30" customHeight="1" x14ac:dyDescent="0.2">
      <c r="A10" s="78" t="s">
        <v>7</v>
      </c>
      <c r="B10" s="78" t="s">
        <v>33</v>
      </c>
      <c r="C10" s="78"/>
      <c r="D10" s="78"/>
      <c r="E10" s="78"/>
      <c r="F10" s="78"/>
      <c r="G10" s="78"/>
      <c r="H10" s="78"/>
      <c r="I10" s="78"/>
      <c r="J10" s="78"/>
      <c r="K10" s="78" t="s">
        <v>34</v>
      </c>
      <c r="L10" s="78"/>
      <c r="M10" s="78"/>
      <c r="N10" s="78"/>
      <c r="O10" s="78"/>
      <c r="P10" s="78"/>
      <c r="Q10" s="78"/>
      <c r="R10" s="78"/>
      <c r="S10" s="78" t="s">
        <v>6</v>
      </c>
      <c r="T10" s="78"/>
      <c r="U10" s="78"/>
      <c r="V10" s="78"/>
      <c r="W10" s="78"/>
      <c r="X10" s="78"/>
      <c r="Y10" s="78"/>
      <c r="Z10" s="78"/>
    </row>
    <row r="11" spans="1:26" s="8" customFormat="1" ht="30" customHeight="1" x14ac:dyDescent="0.2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 t="s">
        <v>3</v>
      </c>
      <c r="L11" s="78"/>
      <c r="M11" s="78"/>
      <c r="N11" s="78" t="s">
        <v>4</v>
      </c>
      <c r="O11" s="78"/>
      <c r="P11" s="78"/>
      <c r="Q11" s="78" t="s">
        <v>5</v>
      </c>
      <c r="R11" s="78"/>
      <c r="S11" s="78" t="s">
        <v>3</v>
      </c>
      <c r="T11" s="78"/>
      <c r="U11" s="78"/>
      <c r="V11" s="78" t="s">
        <v>4</v>
      </c>
      <c r="W11" s="78"/>
      <c r="X11" s="78"/>
      <c r="Y11" s="78" t="s">
        <v>5</v>
      </c>
      <c r="Z11" s="78"/>
    </row>
    <row r="12" spans="1:26" ht="24" customHeight="1" x14ac:dyDescent="0.2">
      <c r="A12" s="107" t="s">
        <v>44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10"/>
    </row>
    <row r="13" spans="1:26" ht="24" customHeight="1" x14ac:dyDescent="0.2">
      <c r="A13" s="20">
        <v>1</v>
      </c>
      <c r="B13" s="146" t="s">
        <v>36</v>
      </c>
      <c r="C13" s="146"/>
      <c r="D13" s="146"/>
      <c r="E13" s="146"/>
      <c r="F13" s="146"/>
      <c r="G13" s="146"/>
      <c r="H13" s="146"/>
      <c r="I13" s="146"/>
      <c r="J13" s="146"/>
      <c r="K13" s="158">
        <v>12</v>
      </c>
      <c r="L13" s="158"/>
      <c r="M13" s="158"/>
      <c r="N13" s="150">
        <f>Q24</f>
        <v>0</v>
      </c>
      <c r="O13" s="150"/>
      <c r="P13" s="150"/>
      <c r="Q13" s="125">
        <f>V24/T24*100</f>
        <v>0</v>
      </c>
      <c r="R13" s="125"/>
      <c r="S13" s="159">
        <v>4526320</v>
      </c>
      <c r="T13" s="160"/>
      <c r="U13" s="161"/>
      <c r="V13" s="168"/>
      <c r="W13" s="169"/>
      <c r="X13" s="170"/>
      <c r="Y13" s="140">
        <f>V13/S13*100</f>
        <v>0</v>
      </c>
      <c r="Z13" s="141"/>
    </row>
    <row r="14" spans="1:26" ht="24" customHeight="1" x14ac:dyDescent="0.2">
      <c r="A14" s="20">
        <v>2</v>
      </c>
      <c r="B14" s="146" t="s">
        <v>37</v>
      </c>
      <c r="C14" s="146"/>
      <c r="D14" s="146"/>
      <c r="E14" s="146"/>
      <c r="F14" s="146"/>
      <c r="G14" s="146"/>
      <c r="H14" s="146"/>
      <c r="I14" s="146"/>
      <c r="J14" s="146"/>
      <c r="K14" s="147">
        <v>1664736.89</v>
      </c>
      <c r="L14" s="147"/>
      <c r="M14" s="147"/>
      <c r="N14" s="125">
        <f>Q25</f>
        <v>0</v>
      </c>
      <c r="O14" s="125"/>
      <c r="P14" s="125"/>
      <c r="Q14" s="125">
        <f>V25/T25*100</f>
        <v>0</v>
      </c>
      <c r="R14" s="125"/>
      <c r="S14" s="162"/>
      <c r="T14" s="163"/>
      <c r="U14" s="164"/>
      <c r="V14" s="171"/>
      <c r="W14" s="172"/>
      <c r="X14" s="173"/>
      <c r="Y14" s="142"/>
      <c r="Z14" s="143"/>
    </row>
    <row r="15" spans="1:26" ht="24" customHeight="1" x14ac:dyDescent="0.2">
      <c r="A15" s="20">
        <v>3</v>
      </c>
      <c r="B15" s="146" t="s">
        <v>38</v>
      </c>
      <c r="C15" s="146"/>
      <c r="D15" s="146"/>
      <c r="E15" s="146"/>
      <c r="F15" s="146"/>
      <c r="G15" s="146"/>
      <c r="H15" s="146"/>
      <c r="I15" s="146"/>
      <c r="J15" s="146"/>
      <c r="K15" s="149">
        <v>12</v>
      </c>
      <c r="L15" s="149"/>
      <c r="M15" s="149"/>
      <c r="N15" s="150">
        <f>Q27</f>
        <v>0</v>
      </c>
      <c r="O15" s="150"/>
      <c r="P15" s="150"/>
      <c r="Q15" s="125">
        <f>V26/T26*100</f>
        <v>0</v>
      </c>
      <c r="R15" s="125"/>
      <c r="S15" s="162"/>
      <c r="T15" s="163"/>
      <c r="U15" s="164"/>
      <c r="V15" s="171"/>
      <c r="W15" s="172"/>
      <c r="X15" s="173"/>
      <c r="Y15" s="142"/>
      <c r="Z15" s="143"/>
    </row>
    <row r="16" spans="1:26" ht="24" customHeight="1" x14ac:dyDescent="0.2">
      <c r="A16" s="20">
        <v>4</v>
      </c>
      <c r="B16" s="146" t="s">
        <v>39</v>
      </c>
      <c r="C16" s="146"/>
      <c r="D16" s="146"/>
      <c r="E16" s="146"/>
      <c r="F16" s="146"/>
      <c r="G16" s="146"/>
      <c r="H16" s="146"/>
      <c r="I16" s="146"/>
      <c r="J16" s="146"/>
      <c r="K16" s="149">
        <v>12</v>
      </c>
      <c r="L16" s="149"/>
      <c r="M16" s="149"/>
      <c r="N16" s="150">
        <f>Q28</f>
        <v>0</v>
      </c>
      <c r="O16" s="150"/>
      <c r="P16" s="150"/>
      <c r="Q16" s="125">
        <f>V28/T28*100</f>
        <v>0</v>
      </c>
      <c r="R16" s="125"/>
      <c r="S16" s="162"/>
      <c r="T16" s="163"/>
      <c r="U16" s="164"/>
      <c r="V16" s="171"/>
      <c r="W16" s="172"/>
      <c r="X16" s="173"/>
      <c r="Y16" s="142"/>
      <c r="Z16" s="143"/>
    </row>
    <row r="17" spans="1:26" s="11" customFormat="1" ht="48" customHeight="1" x14ac:dyDescent="0.2">
      <c r="A17" s="21">
        <v>5</v>
      </c>
      <c r="B17" s="151" t="s">
        <v>45</v>
      </c>
      <c r="C17" s="151"/>
      <c r="D17" s="151"/>
      <c r="E17" s="151"/>
      <c r="F17" s="151"/>
      <c r="G17" s="151"/>
      <c r="H17" s="151"/>
      <c r="I17" s="151"/>
      <c r="J17" s="151"/>
      <c r="K17" s="152">
        <v>12</v>
      </c>
      <c r="L17" s="152"/>
      <c r="M17" s="152"/>
      <c r="N17" s="150">
        <f>Q29</f>
        <v>0</v>
      </c>
      <c r="O17" s="150"/>
      <c r="P17" s="150"/>
      <c r="Q17" s="125">
        <f>V29/T29*100</f>
        <v>0</v>
      </c>
      <c r="R17" s="125"/>
      <c r="S17" s="165"/>
      <c r="T17" s="166"/>
      <c r="U17" s="167"/>
      <c r="V17" s="174"/>
      <c r="W17" s="175"/>
      <c r="X17" s="176"/>
      <c r="Y17" s="144"/>
      <c r="Z17" s="145"/>
    </row>
    <row r="18" spans="1:26" s="8" customFormat="1" ht="24" customHeight="1" x14ac:dyDescent="0.2">
      <c r="A18" s="136" t="s">
        <v>46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8"/>
      <c r="Q18" s="91">
        <f>V30</f>
        <v>0</v>
      </c>
      <c r="R18" s="91"/>
      <c r="S18" s="139">
        <f>SUM(S13)</f>
        <v>4526320</v>
      </c>
      <c r="T18" s="139"/>
      <c r="U18" s="139"/>
      <c r="V18" s="139">
        <f>SUM(V13)</f>
        <v>0</v>
      </c>
      <c r="W18" s="139"/>
      <c r="X18" s="139"/>
      <c r="Y18" s="135">
        <f>SUM(Y13)</f>
        <v>0</v>
      </c>
      <c r="Z18" s="135"/>
    </row>
    <row r="19" spans="1:26" ht="9.9499999999999993" customHeight="1" x14ac:dyDescent="0.2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78" t="s">
        <v>41</v>
      </c>
      <c r="C22" s="78"/>
      <c r="D22" s="78"/>
      <c r="E22" s="78"/>
      <c r="F22" s="78"/>
      <c r="G22" s="78"/>
      <c r="H22" s="78" t="s">
        <v>47</v>
      </c>
      <c r="I22" s="78"/>
      <c r="J22" s="78"/>
      <c r="K22" s="78" t="s">
        <v>42</v>
      </c>
      <c r="L22" s="78"/>
      <c r="M22" s="78"/>
      <c r="N22" s="78" t="s">
        <v>48</v>
      </c>
      <c r="O22" s="78"/>
      <c r="P22" s="78"/>
      <c r="Q22" s="78" t="s">
        <v>49</v>
      </c>
      <c r="R22" s="78"/>
      <c r="S22" s="78"/>
      <c r="T22" s="78" t="s">
        <v>50</v>
      </c>
      <c r="U22" s="78"/>
      <c r="V22" s="82" t="s">
        <v>9</v>
      </c>
      <c r="W22" s="82"/>
      <c r="X22" s="78" t="s">
        <v>10</v>
      </c>
      <c r="Y22" s="78"/>
      <c r="Z22" s="78"/>
    </row>
    <row r="23" spans="1:26" ht="24" customHeight="1" x14ac:dyDescent="0.2">
      <c r="A23" s="107" t="s">
        <v>44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9"/>
      <c r="U23" s="109"/>
      <c r="V23" s="108"/>
      <c r="W23" s="108"/>
      <c r="X23" s="108"/>
      <c r="Y23" s="108"/>
      <c r="Z23" s="110"/>
    </row>
    <row r="24" spans="1:26" ht="24" customHeight="1" x14ac:dyDescent="0.2">
      <c r="A24" s="25">
        <v>1</v>
      </c>
      <c r="B24" s="111" t="s">
        <v>36</v>
      </c>
      <c r="C24" s="111"/>
      <c r="D24" s="111"/>
      <c r="E24" s="111"/>
      <c r="F24" s="111"/>
      <c r="G24" s="111"/>
      <c r="H24" s="112">
        <v>12</v>
      </c>
      <c r="I24" s="112"/>
      <c r="J24" s="112"/>
      <c r="K24" s="104"/>
      <c r="L24" s="104"/>
      <c r="M24" s="104"/>
      <c r="N24" s="104"/>
      <c r="O24" s="104"/>
      <c r="P24" s="104"/>
      <c r="Q24" s="104"/>
      <c r="R24" s="104"/>
      <c r="S24" s="105"/>
      <c r="T24" s="101">
        <v>10</v>
      </c>
      <c r="U24" s="101"/>
      <c r="V24" s="94">
        <f>(T24*((K24*0)+(N24*50)+(Q24*100)))/(H24*100)</f>
        <v>0</v>
      </c>
      <c r="W24" s="95"/>
      <c r="X24" s="113"/>
      <c r="Y24" s="93"/>
      <c r="Z24" s="114"/>
    </row>
    <row r="25" spans="1:26" ht="24" customHeight="1" x14ac:dyDescent="0.2">
      <c r="A25" s="25">
        <v>2</v>
      </c>
      <c r="B25" s="111" t="s">
        <v>37</v>
      </c>
      <c r="C25" s="111"/>
      <c r="D25" s="111"/>
      <c r="E25" s="111"/>
      <c r="F25" s="111"/>
      <c r="G25" s="111"/>
      <c r="H25" s="121">
        <v>1664736.89</v>
      </c>
      <c r="I25" s="121"/>
      <c r="J25" s="121"/>
      <c r="K25" s="122"/>
      <c r="L25" s="122"/>
      <c r="M25" s="122"/>
      <c r="N25" s="122"/>
      <c r="O25" s="122"/>
      <c r="P25" s="122"/>
      <c r="Q25" s="122"/>
      <c r="R25" s="122"/>
      <c r="S25" s="203"/>
      <c r="T25" s="101">
        <v>40</v>
      </c>
      <c r="U25" s="101"/>
      <c r="V25" s="94">
        <f>(T25*((K25*0)+(N25*50)+(Q25*100)))/(H25*100)</f>
        <v>0</v>
      </c>
      <c r="W25" s="95"/>
      <c r="X25" s="115"/>
      <c r="Y25" s="116"/>
      <c r="Z25" s="117"/>
    </row>
    <row r="26" spans="1:26" ht="24" customHeight="1" x14ac:dyDescent="0.2">
      <c r="A26" s="26">
        <v>3</v>
      </c>
      <c r="B26" s="96" t="s">
        <v>38</v>
      </c>
      <c r="C26" s="96"/>
      <c r="D26" s="96"/>
      <c r="E26" s="96"/>
      <c r="F26" s="96"/>
      <c r="G26" s="96"/>
      <c r="H26" s="97">
        <v>12</v>
      </c>
      <c r="I26" s="97"/>
      <c r="J26" s="97"/>
      <c r="K26" s="197">
        <f>K27</f>
        <v>0</v>
      </c>
      <c r="L26" s="198"/>
      <c r="M26" s="199"/>
      <c r="N26" s="197">
        <f t="shared" ref="N26" si="0">N27</f>
        <v>0</v>
      </c>
      <c r="O26" s="198"/>
      <c r="P26" s="199"/>
      <c r="Q26" s="197">
        <f t="shared" ref="Q26" si="1">Q27</f>
        <v>0</v>
      </c>
      <c r="R26" s="198"/>
      <c r="S26" s="199"/>
      <c r="T26" s="123">
        <f>SUM(T27)</f>
        <v>20</v>
      </c>
      <c r="U26" s="123"/>
      <c r="V26" s="124">
        <f>SUM(V27)</f>
        <v>0</v>
      </c>
      <c r="W26" s="125"/>
      <c r="X26" s="115"/>
      <c r="Y26" s="116"/>
      <c r="Z26" s="117"/>
    </row>
    <row r="27" spans="1:26" ht="48" customHeight="1" x14ac:dyDescent="0.2">
      <c r="A27" s="20">
        <v>3.1</v>
      </c>
      <c r="B27" s="126" t="s">
        <v>103</v>
      </c>
      <c r="C27" s="127"/>
      <c r="D27" s="127"/>
      <c r="E27" s="127"/>
      <c r="F27" s="127"/>
      <c r="G27" s="128"/>
      <c r="H27" s="129">
        <v>12</v>
      </c>
      <c r="I27" s="130"/>
      <c r="J27" s="131"/>
      <c r="K27" s="105"/>
      <c r="L27" s="132"/>
      <c r="M27" s="133"/>
      <c r="N27" s="105"/>
      <c r="O27" s="132"/>
      <c r="P27" s="133"/>
      <c r="Q27" s="105"/>
      <c r="R27" s="132"/>
      <c r="S27" s="132"/>
      <c r="T27" s="134">
        <v>20</v>
      </c>
      <c r="U27" s="134"/>
      <c r="V27" s="94">
        <f>(T27*((K27*0)+(N27*50)+(Q27*100)))/(H27*100)</f>
        <v>0</v>
      </c>
      <c r="W27" s="95"/>
      <c r="X27" s="115"/>
      <c r="Y27" s="116"/>
      <c r="Z27" s="117"/>
    </row>
    <row r="28" spans="1:26" ht="48" customHeight="1" x14ac:dyDescent="0.2">
      <c r="A28" s="25">
        <v>4</v>
      </c>
      <c r="B28" s="102" t="s">
        <v>39</v>
      </c>
      <c r="C28" s="102"/>
      <c r="D28" s="102"/>
      <c r="E28" s="102"/>
      <c r="F28" s="102"/>
      <c r="G28" s="102"/>
      <c r="H28" s="106">
        <v>12</v>
      </c>
      <c r="I28" s="106"/>
      <c r="J28" s="106"/>
      <c r="K28" s="104"/>
      <c r="L28" s="104"/>
      <c r="M28" s="104"/>
      <c r="N28" s="104"/>
      <c r="O28" s="104"/>
      <c r="P28" s="104"/>
      <c r="Q28" s="104"/>
      <c r="R28" s="104"/>
      <c r="S28" s="105"/>
      <c r="T28" s="101">
        <v>15</v>
      </c>
      <c r="U28" s="101"/>
      <c r="V28" s="94">
        <f t="shared" ref="V28:V29" si="2">(T28*((K28*0)+(N28*50)+(Q28*100)))/(H28*100)</f>
        <v>0</v>
      </c>
      <c r="W28" s="95"/>
      <c r="X28" s="115"/>
      <c r="Y28" s="116"/>
      <c r="Z28" s="117"/>
    </row>
    <row r="29" spans="1:26" ht="48" customHeight="1" x14ac:dyDescent="0.2">
      <c r="A29" s="25">
        <v>5</v>
      </c>
      <c r="B29" s="102" t="s">
        <v>51</v>
      </c>
      <c r="C29" s="102"/>
      <c r="D29" s="102"/>
      <c r="E29" s="102"/>
      <c r="F29" s="102"/>
      <c r="G29" s="102"/>
      <c r="H29" s="103">
        <v>12</v>
      </c>
      <c r="I29" s="103"/>
      <c r="J29" s="103"/>
      <c r="K29" s="104"/>
      <c r="L29" s="104"/>
      <c r="M29" s="104"/>
      <c r="N29" s="104"/>
      <c r="O29" s="104"/>
      <c r="P29" s="104"/>
      <c r="Q29" s="104"/>
      <c r="R29" s="104"/>
      <c r="S29" s="105"/>
      <c r="T29" s="101">
        <v>15</v>
      </c>
      <c r="U29" s="101"/>
      <c r="V29" s="94">
        <f t="shared" si="2"/>
        <v>0</v>
      </c>
      <c r="W29" s="95"/>
      <c r="X29" s="118"/>
      <c r="Y29" s="119"/>
      <c r="Z29" s="120"/>
    </row>
    <row r="30" spans="1:26" ht="24" customHeight="1" x14ac:dyDescent="0.2">
      <c r="A30" s="88" t="s">
        <v>11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9">
        <f>SUM(T24,T25,T26,T28,T29)</f>
        <v>100</v>
      </c>
      <c r="U30" s="90"/>
      <c r="V30" s="91">
        <f>SUM(V24:W26,V28:W29)</f>
        <v>0</v>
      </c>
      <c r="W30" s="91"/>
      <c r="X30" s="92"/>
      <c r="Y30" s="92"/>
      <c r="Z30" s="92"/>
    </row>
    <row r="31" spans="1:26" ht="9.9499999999999993" customHeight="1" x14ac:dyDescent="0.2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78" t="s">
        <v>52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9" t="s">
        <v>53</v>
      </c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1"/>
      <c r="Y33" s="82" t="s">
        <v>54</v>
      </c>
      <c r="Z33" s="82"/>
    </row>
    <row r="34" spans="1:26" ht="24" customHeight="1" x14ac:dyDescent="0.2">
      <c r="A34" s="83" t="s">
        <v>55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5"/>
    </row>
    <row r="35" spans="1:26" ht="48" customHeight="1" x14ac:dyDescent="0.2">
      <c r="A35" s="19" t="str">
        <f>IF(B35&lt;&gt;"","2.1.1","")</f>
        <v/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57"/>
      <c r="Z35" s="57"/>
    </row>
    <row r="36" spans="1:26" ht="48" customHeight="1" x14ac:dyDescent="0.2">
      <c r="A36" s="19" t="str">
        <f>IF(B36&lt;&gt;"","2.1.2","")</f>
        <v/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57"/>
      <c r="Z36" s="57"/>
    </row>
    <row r="37" spans="1:26" ht="48" customHeight="1" x14ac:dyDescent="0.2">
      <c r="A37" s="19" t="str">
        <f>IF(B37&lt;&gt;"","2.1.3","")</f>
        <v/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57"/>
      <c r="Z37" s="57"/>
    </row>
    <row r="38" spans="1:26" ht="48" customHeight="1" x14ac:dyDescent="0.2">
      <c r="A38" s="19" t="str">
        <f>IF(B38&lt;&gt;"","2.1.4","")</f>
        <v/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6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57"/>
      <c r="Z38" s="57"/>
    </row>
    <row r="39" spans="1:26" ht="48" customHeight="1" x14ac:dyDescent="0.2">
      <c r="A39" s="19" t="str">
        <f>IF(B39&lt;&gt;"","2.1.5","")</f>
        <v/>
      </c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8"/>
      <c r="M39" s="66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8"/>
      <c r="Y39" s="86"/>
      <c r="Z39" s="87"/>
    </row>
    <row r="40" spans="1:26" ht="24" customHeight="1" x14ac:dyDescent="0.2">
      <c r="A40" s="83" t="s">
        <v>56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5"/>
    </row>
    <row r="41" spans="1:26" ht="48" customHeight="1" x14ac:dyDescent="0.2">
      <c r="A41" s="19" t="str">
        <f>IF(B41&lt;&gt;"","2.2.1","")</f>
        <v/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8"/>
      <c r="Y41" s="57"/>
      <c r="Z41" s="57"/>
    </row>
    <row r="42" spans="1:26" ht="48" customHeight="1" x14ac:dyDescent="0.2">
      <c r="A42" s="19" t="str">
        <f>IF(B42&lt;&gt;"","2.2.2","")</f>
        <v/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6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57"/>
      <c r="Z42" s="57"/>
    </row>
    <row r="43" spans="1:26" ht="48" customHeight="1" x14ac:dyDescent="0.2">
      <c r="A43" s="19" t="str">
        <f>IF(B43&lt;&gt;"","2.2.3","")</f>
        <v/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8"/>
      <c r="Y43" s="57"/>
      <c r="Z43" s="57"/>
    </row>
    <row r="44" spans="1:26" ht="48" customHeight="1" x14ac:dyDescent="0.2">
      <c r="A44" s="19" t="str">
        <f>IF(B44&lt;&gt;"","2.2.4","")</f>
        <v/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6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57"/>
      <c r="Z44" s="57"/>
    </row>
    <row r="45" spans="1:26" ht="48" customHeight="1" x14ac:dyDescent="0.2">
      <c r="A45" s="19" t="str">
        <f>IF(B45&lt;&gt;"","2.2.5","")</f>
        <v/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6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8"/>
      <c r="Y45" s="57"/>
      <c r="Z45" s="57"/>
    </row>
    <row r="46" spans="1:26" ht="24" customHeight="1" x14ac:dyDescent="0.2">
      <c r="A46" s="83" t="s">
        <v>57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5"/>
    </row>
    <row r="47" spans="1:26" ht="48" customHeight="1" x14ac:dyDescent="0.2">
      <c r="A47" s="19" t="str">
        <f>IF(B47&lt;&gt;"","2.3.1","")</f>
        <v/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6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8"/>
      <c r="Y47" s="57"/>
      <c r="Z47" s="57"/>
    </row>
    <row r="48" spans="1:26" ht="48" customHeight="1" x14ac:dyDescent="0.2">
      <c r="A48" s="19" t="str">
        <f>IF(B48&lt;&gt;"","2.3.2","")</f>
        <v/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6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8"/>
      <c r="Y48" s="57"/>
      <c r="Z48" s="57"/>
    </row>
    <row r="49" spans="1:26" ht="48" customHeight="1" x14ac:dyDescent="0.2">
      <c r="A49" s="19" t="str">
        <f>IF(B49&lt;&gt;"","2.3.3","")</f>
        <v/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6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8"/>
      <c r="Y49" s="57"/>
      <c r="Z49" s="57"/>
    </row>
    <row r="50" spans="1:26" ht="48" customHeight="1" x14ac:dyDescent="0.2">
      <c r="A50" s="19" t="str">
        <f>IF(B50&lt;&gt;"","2.3.4","")</f>
        <v/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6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8"/>
      <c r="Y50" s="57"/>
      <c r="Z50" s="57"/>
    </row>
    <row r="51" spans="1:26" ht="48" customHeight="1" x14ac:dyDescent="0.2">
      <c r="A51" s="19" t="str">
        <f>IF(B51&lt;&gt;"","2.3.5","")</f>
        <v/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6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8"/>
      <c r="Y51" s="57"/>
      <c r="Z51" s="57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78" t="s">
        <v>58</v>
      </c>
      <c r="C55" s="78"/>
      <c r="D55" s="78"/>
      <c r="E55" s="78"/>
      <c r="F55" s="78"/>
      <c r="G55" s="78"/>
      <c r="H55" s="78" t="s">
        <v>53</v>
      </c>
      <c r="I55" s="78"/>
      <c r="J55" s="78"/>
      <c r="K55" s="78"/>
      <c r="L55" s="78"/>
      <c r="M55" s="78"/>
      <c r="N55" s="78"/>
      <c r="O55" s="78"/>
      <c r="P55" s="78"/>
      <c r="Q55" s="79" t="s">
        <v>59</v>
      </c>
      <c r="R55" s="80"/>
      <c r="S55" s="80"/>
      <c r="T55" s="80"/>
      <c r="U55" s="80"/>
      <c r="V55" s="80"/>
      <c r="W55" s="80"/>
      <c r="X55" s="81"/>
      <c r="Y55" s="82" t="s">
        <v>54</v>
      </c>
      <c r="Z55" s="82"/>
    </row>
    <row r="56" spans="1:26" ht="72" customHeight="1" x14ac:dyDescent="0.2">
      <c r="A56" s="19" t="str">
        <f>IF(B56&lt;&gt;"","3.1","")</f>
        <v/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6"/>
      <c r="R56" s="67"/>
      <c r="S56" s="67"/>
      <c r="T56" s="67"/>
      <c r="U56" s="67"/>
      <c r="V56" s="67"/>
      <c r="W56" s="67"/>
      <c r="X56" s="68"/>
      <c r="Y56" s="57"/>
      <c r="Z56" s="57"/>
    </row>
    <row r="57" spans="1:26" ht="72" customHeight="1" x14ac:dyDescent="0.2">
      <c r="A57" s="19" t="str">
        <f>IF(B57&lt;&gt;"","3.2","")</f>
        <v/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6"/>
      <c r="R57" s="67"/>
      <c r="S57" s="67"/>
      <c r="T57" s="67"/>
      <c r="U57" s="67"/>
      <c r="V57" s="67"/>
      <c r="W57" s="67"/>
      <c r="X57" s="68"/>
      <c r="Y57" s="57"/>
      <c r="Z57" s="57"/>
    </row>
    <row r="58" spans="1:26" ht="72" customHeight="1" x14ac:dyDescent="0.2">
      <c r="A58" s="19" t="str">
        <f>IF(B58&lt;&gt;"","3.3","")</f>
        <v/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6"/>
      <c r="R58" s="67"/>
      <c r="S58" s="67"/>
      <c r="T58" s="67"/>
      <c r="U58" s="67"/>
      <c r="V58" s="67"/>
      <c r="W58" s="67"/>
      <c r="X58" s="68"/>
      <c r="Y58" s="57"/>
      <c r="Z58" s="57"/>
    </row>
    <row r="59" spans="1:26" ht="72" customHeight="1" x14ac:dyDescent="0.2">
      <c r="A59" s="19" t="str">
        <f>IF(B59&lt;&gt;"","3.4","")</f>
        <v/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6"/>
      <c r="R59" s="67"/>
      <c r="S59" s="67"/>
      <c r="T59" s="67"/>
      <c r="U59" s="67"/>
      <c r="V59" s="67"/>
      <c r="W59" s="67"/>
      <c r="X59" s="68"/>
      <c r="Y59" s="57"/>
      <c r="Z59" s="57"/>
    </row>
    <row r="60" spans="1:26" ht="72" customHeight="1" x14ac:dyDescent="0.2">
      <c r="A60" s="19" t="str">
        <f>IF(B60&lt;&gt;"","3.5","")</f>
        <v/>
      </c>
      <c r="B60" s="66"/>
      <c r="C60" s="67"/>
      <c r="D60" s="67"/>
      <c r="E60" s="67"/>
      <c r="F60" s="67"/>
      <c r="G60" s="68"/>
      <c r="H60" s="66"/>
      <c r="I60" s="67"/>
      <c r="J60" s="67"/>
      <c r="K60" s="67"/>
      <c r="L60" s="67"/>
      <c r="M60" s="67"/>
      <c r="N60" s="67"/>
      <c r="O60" s="67"/>
      <c r="P60" s="68"/>
      <c r="Q60" s="66"/>
      <c r="R60" s="67"/>
      <c r="S60" s="67"/>
      <c r="T60" s="67"/>
      <c r="U60" s="67"/>
      <c r="V60" s="67"/>
      <c r="W60" s="67"/>
      <c r="X60" s="68"/>
      <c r="Y60" s="86"/>
      <c r="Z60" s="87"/>
    </row>
    <row r="61" spans="1:26" ht="72" customHeight="1" x14ac:dyDescent="0.2">
      <c r="A61" s="19" t="str">
        <f>IF(B61&lt;&gt;"","3.6","")</f>
        <v/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6"/>
      <c r="R61" s="67"/>
      <c r="S61" s="67"/>
      <c r="T61" s="67"/>
      <c r="U61" s="67"/>
      <c r="V61" s="67"/>
      <c r="W61" s="67"/>
      <c r="X61" s="68"/>
      <c r="Y61" s="57"/>
      <c r="Z61" s="57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69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1"/>
    </row>
    <row r="66" spans="1:25" ht="48" customHeight="1" x14ac:dyDescent="0.2">
      <c r="B66" s="72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4"/>
    </row>
    <row r="67" spans="1:25" ht="48" customHeight="1" x14ac:dyDescent="0.2">
      <c r="B67" s="72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4"/>
    </row>
    <row r="68" spans="1:25" ht="48" customHeight="1" x14ac:dyDescent="0.2">
      <c r="B68" s="72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4"/>
    </row>
    <row r="69" spans="1:25" ht="48" customHeight="1" x14ac:dyDescent="0.2">
      <c r="B69" s="75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7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2" spans="1:25" ht="14.25" customHeight="1" x14ac:dyDescent="0.2"/>
    <row r="73" spans="1:25" ht="21" customHeight="1" x14ac:dyDescent="0.2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5" ht="10.15" customHeight="1" x14ac:dyDescent="0.2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5" ht="10.15" customHeight="1" x14ac:dyDescent="0.2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5" ht="21" customHeight="1" x14ac:dyDescent="0.2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5" ht="35.25" customHeight="1" x14ac:dyDescent="0.2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5" ht="21" customHeight="1" x14ac:dyDescent="0.2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5" ht="21" customHeight="1" x14ac:dyDescent="0.2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5" ht="21" customHeight="1" x14ac:dyDescent="0.2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21" customHeight="1" x14ac:dyDescent="0.2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">
      <c r="B83" s="64"/>
      <c r="C83" s="64"/>
      <c r="D83" s="64"/>
      <c r="E83" s="64"/>
      <c r="F83" s="64"/>
      <c r="G83" s="64"/>
      <c r="H83" s="64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">
      <c r="B84" s="64"/>
      <c r="C84" s="64"/>
      <c r="D84" s="64"/>
      <c r="E84" s="64"/>
      <c r="F84" s="64"/>
      <c r="G84" s="64"/>
      <c r="H84" s="64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14.25" customHeight="1" x14ac:dyDescent="0.2"/>
    <row r="86" spans="2:25" ht="21" customHeight="1" x14ac:dyDescent="0.2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ht="21" customHeight="1" x14ac:dyDescent="0.2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14.25" customHeight="1" x14ac:dyDescent="0.2"/>
    <row r="99" spans="2:25" ht="21" customHeight="1" x14ac:dyDescent="0.2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ht="21" customHeight="1" x14ac:dyDescent="0.2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14.25" customHeight="1" x14ac:dyDescent="0.2"/>
    <row r="112" spans="2:25" ht="14.25" customHeight="1" x14ac:dyDescent="0.2"/>
    <row r="113" spans="5:24" ht="21" customHeight="1" x14ac:dyDescent="0.2">
      <c r="E113" s="17" t="s">
        <v>60</v>
      </c>
      <c r="F113" s="32"/>
      <c r="G113" s="32"/>
      <c r="H113" s="32"/>
      <c r="I113" s="32"/>
      <c r="J113" s="32"/>
      <c r="Q113" s="17" t="s">
        <v>61</v>
      </c>
      <c r="R113" s="32"/>
      <c r="S113" s="32"/>
      <c r="T113" s="32"/>
      <c r="U113" s="32"/>
      <c r="V113" s="32"/>
      <c r="W113" s="32"/>
    </row>
    <row r="114" spans="5:24" ht="21" customHeight="1" x14ac:dyDescent="0.2">
      <c r="E114" s="17" t="s">
        <v>62</v>
      </c>
      <c r="F114" s="33"/>
      <c r="G114" s="33"/>
      <c r="H114" s="33"/>
      <c r="I114" s="33"/>
      <c r="J114" s="33"/>
      <c r="K114" s="5" t="s">
        <v>63</v>
      </c>
      <c r="Q114" s="17" t="s">
        <v>62</v>
      </c>
      <c r="R114" s="32"/>
      <c r="S114" s="32"/>
      <c r="T114" s="32"/>
      <c r="U114" s="32"/>
      <c r="V114" s="32"/>
      <c r="W114" s="32"/>
      <c r="X114" s="5" t="s">
        <v>63</v>
      </c>
    </row>
    <row r="115" spans="5:24" ht="21" customHeight="1" x14ac:dyDescent="0.2">
      <c r="E115" s="17" t="s">
        <v>64</v>
      </c>
      <c r="F115" s="33"/>
      <c r="G115" s="33"/>
      <c r="H115" s="33"/>
      <c r="I115" s="33"/>
      <c r="J115" s="33"/>
      <c r="Q115" s="34"/>
      <c r="R115" s="34"/>
      <c r="S115" s="34"/>
      <c r="T115" s="34"/>
      <c r="U115" s="34"/>
      <c r="V115" s="34"/>
      <c r="W115" s="34"/>
      <c r="X115" s="34"/>
    </row>
    <row r="116" spans="5:24" ht="24" customHeight="1" x14ac:dyDescent="0.2">
      <c r="E116" s="17" t="s">
        <v>65</v>
      </c>
      <c r="F116" s="29"/>
      <c r="G116" s="29"/>
      <c r="H116" s="29"/>
      <c r="I116" s="29"/>
      <c r="J116" s="29"/>
      <c r="Q116" s="17" t="s">
        <v>65</v>
      </c>
      <c r="R116" s="30"/>
      <c r="S116" s="30"/>
      <c r="T116" s="30"/>
      <c r="U116" s="30"/>
      <c r="V116" s="30"/>
      <c r="W116" s="30"/>
    </row>
    <row r="117" spans="5:24" ht="24" customHeight="1" x14ac:dyDescent="0.2">
      <c r="E117" s="17" t="s">
        <v>66</v>
      </c>
      <c r="F117" s="31"/>
      <c r="G117" s="31"/>
      <c r="H117" s="31"/>
      <c r="I117" s="31"/>
      <c r="J117" s="31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E1FE2F95-22B8-48EB-AC77-E653D1B1783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B7A0B92A-F4B1-4885-A505-08FA0CA7563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6D41702B-91F0-4E1B-9FFB-158DE365E394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ACAF08B6-5766-4B19-B6B3-DC5F5C9C8C1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EE4E094-DDC0-46E9-B9A4-83733D910DA8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8945EF85-DD28-415D-9567-7E649B457D1F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33AA39A0-23FB-49FA-B91D-E7BEF68BDB35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7093DD19-3B1E-4B28-9F72-3BB836A3B9E0}">
          <x14:formula1>
            <xm:f>LIST!$E$2:$E$9</xm:f>
          </x14:formula1>
          <xm:sqref>B47:L51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B050"/>
  </sheetPr>
  <dimension ref="A1:Z118"/>
  <sheetViews>
    <sheetView view="pageBreakPreview" zoomScaleNormal="85" zoomScaleSheetLayoutView="100" workbookViewId="0">
      <selection activeCell="AA51" sqref="AA51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53" t="s">
        <v>40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54" t="s">
        <v>104</v>
      </c>
      <c r="K2" s="154"/>
      <c r="L2" s="154"/>
      <c r="M2" s="154"/>
      <c r="N2" s="154"/>
      <c r="O2" s="154"/>
      <c r="P2" s="154"/>
      <c r="Q2" s="154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53" t="s">
        <v>23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</row>
    <row r="4" spans="1:26" ht="21" customHeight="1" x14ac:dyDescent="0.2">
      <c r="A4" s="153" t="s">
        <v>1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</row>
    <row r="5" spans="1:26" ht="10.1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155"/>
      <c r="N7" s="156"/>
      <c r="O7" s="156"/>
      <c r="P7" s="157"/>
    </row>
    <row r="8" spans="1:26" ht="21" customHeight="1" x14ac:dyDescent="0.2">
      <c r="A8" s="9" t="s">
        <v>43</v>
      </c>
      <c r="G8" s="10"/>
      <c r="H8" s="155"/>
      <c r="I8" s="156"/>
      <c r="J8" s="157"/>
    </row>
    <row r="9" spans="1:26" ht="10.15" customHeight="1" x14ac:dyDescent="0.2"/>
    <row r="10" spans="1:26" s="8" customFormat="1" ht="30" customHeight="1" x14ac:dyDescent="0.2">
      <c r="A10" s="78" t="s">
        <v>7</v>
      </c>
      <c r="B10" s="78" t="s">
        <v>33</v>
      </c>
      <c r="C10" s="78"/>
      <c r="D10" s="78"/>
      <c r="E10" s="78"/>
      <c r="F10" s="78"/>
      <c r="G10" s="78"/>
      <c r="H10" s="78"/>
      <c r="I10" s="78"/>
      <c r="J10" s="78"/>
      <c r="K10" s="78" t="s">
        <v>34</v>
      </c>
      <c r="L10" s="78"/>
      <c r="M10" s="78"/>
      <c r="N10" s="78"/>
      <c r="O10" s="78"/>
      <c r="P10" s="78"/>
      <c r="Q10" s="78"/>
      <c r="R10" s="78"/>
      <c r="S10" s="78" t="s">
        <v>6</v>
      </c>
      <c r="T10" s="78"/>
      <c r="U10" s="78"/>
      <c r="V10" s="78"/>
      <c r="W10" s="78"/>
      <c r="X10" s="78"/>
      <c r="Y10" s="78"/>
      <c r="Z10" s="78"/>
    </row>
    <row r="11" spans="1:26" s="8" customFormat="1" ht="30" customHeight="1" x14ac:dyDescent="0.2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 t="s">
        <v>3</v>
      </c>
      <c r="L11" s="78"/>
      <c r="M11" s="78"/>
      <c r="N11" s="78" t="s">
        <v>4</v>
      </c>
      <c r="O11" s="78"/>
      <c r="P11" s="78"/>
      <c r="Q11" s="78" t="s">
        <v>5</v>
      </c>
      <c r="R11" s="78"/>
      <c r="S11" s="78" t="s">
        <v>3</v>
      </c>
      <c r="T11" s="78"/>
      <c r="U11" s="78"/>
      <c r="V11" s="78" t="s">
        <v>4</v>
      </c>
      <c r="W11" s="78"/>
      <c r="X11" s="78"/>
      <c r="Y11" s="78" t="s">
        <v>5</v>
      </c>
      <c r="Z11" s="78"/>
    </row>
    <row r="12" spans="1:26" ht="24" customHeight="1" x14ac:dyDescent="0.2">
      <c r="A12" s="107" t="s">
        <v>44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10"/>
    </row>
    <row r="13" spans="1:26" ht="24" customHeight="1" x14ac:dyDescent="0.2">
      <c r="A13" s="20">
        <v>1</v>
      </c>
      <c r="B13" s="146" t="s">
        <v>36</v>
      </c>
      <c r="C13" s="146"/>
      <c r="D13" s="146"/>
      <c r="E13" s="146"/>
      <c r="F13" s="146"/>
      <c r="G13" s="146"/>
      <c r="H13" s="146"/>
      <c r="I13" s="146"/>
      <c r="J13" s="146"/>
      <c r="K13" s="158">
        <v>12</v>
      </c>
      <c r="L13" s="158"/>
      <c r="M13" s="158"/>
      <c r="N13" s="150">
        <f>Q24</f>
        <v>0</v>
      </c>
      <c r="O13" s="150"/>
      <c r="P13" s="150"/>
      <c r="Q13" s="125">
        <f>V24/T24*100</f>
        <v>0</v>
      </c>
      <c r="R13" s="125"/>
      <c r="S13" s="159">
        <v>8553920</v>
      </c>
      <c r="T13" s="160"/>
      <c r="U13" s="161"/>
      <c r="V13" s="168"/>
      <c r="W13" s="169"/>
      <c r="X13" s="170"/>
      <c r="Y13" s="140">
        <f>V13/S13*100</f>
        <v>0</v>
      </c>
      <c r="Z13" s="141"/>
    </row>
    <row r="14" spans="1:26" ht="24" customHeight="1" x14ac:dyDescent="0.2">
      <c r="A14" s="20">
        <v>2</v>
      </c>
      <c r="B14" s="146" t="s">
        <v>37</v>
      </c>
      <c r="C14" s="146"/>
      <c r="D14" s="146"/>
      <c r="E14" s="146"/>
      <c r="F14" s="146"/>
      <c r="G14" s="146"/>
      <c r="H14" s="146"/>
      <c r="I14" s="146"/>
      <c r="J14" s="146"/>
      <c r="K14" s="147">
        <v>1679200.4</v>
      </c>
      <c r="L14" s="147"/>
      <c r="M14" s="147"/>
      <c r="N14" s="125">
        <f>Q25</f>
        <v>0</v>
      </c>
      <c r="O14" s="125"/>
      <c r="P14" s="125"/>
      <c r="Q14" s="125">
        <f>V25/T25*100</f>
        <v>0</v>
      </c>
      <c r="R14" s="125"/>
      <c r="S14" s="162"/>
      <c r="T14" s="163"/>
      <c r="U14" s="164"/>
      <c r="V14" s="171"/>
      <c r="W14" s="172"/>
      <c r="X14" s="173"/>
      <c r="Y14" s="142"/>
      <c r="Z14" s="143"/>
    </row>
    <row r="15" spans="1:26" ht="24" customHeight="1" x14ac:dyDescent="0.2">
      <c r="A15" s="20">
        <v>3</v>
      </c>
      <c r="B15" s="146" t="s">
        <v>38</v>
      </c>
      <c r="C15" s="146"/>
      <c r="D15" s="146"/>
      <c r="E15" s="146"/>
      <c r="F15" s="146"/>
      <c r="G15" s="146"/>
      <c r="H15" s="146"/>
      <c r="I15" s="146"/>
      <c r="J15" s="146"/>
      <c r="K15" s="149">
        <v>12</v>
      </c>
      <c r="L15" s="149"/>
      <c r="M15" s="149"/>
      <c r="N15" s="150">
        <f>Q27</f>
        <v>0</v>
      </c>
      <c r="O15" s="150"/>
      <c r="P15" s="150"/>
      <c r="Q15" s="125">
        <f>V26/T26*100</f>
        <v>0</v>
      </c>
      <c r="R15" s="125"/>
      <c r="S15" s="162"/>
      <c r="T15" s="163"/>
      <c r="U15" s="164"/>
      <c r="V15" s="171"/>
      <c r="W15" s="172"/>
      <c r="X15" s="173"/>
      <c r="Y15" s="142"/>
      <c r="Z15" s="143"/>
    </row>
    <row r="16" spans="1:26" ht="24" customHeight="1" x14ac:dyDescent="0.2">
      <c r="A16" s="20">
        <v>4</v>
      </c>
      <c r="B16" s="146" t="s">
        <v>39</v>
      </c>
      <c r="C16" s="146"/>
      <c r="D16" s="146"/>
      <c r="E16" s="146"/>
      <c r="F16" s="146"/>
      <c r="G16" s="146"/>
      <c r="H16" s="146"/>
      <c r="I16" s="146"/>
      <c r="J16" s="146"/>
      <c r="K16" s="149">
        <v>12</v>
      </c>
      <c r="L16" s="149"/>
      <c r="M16" s="149"/>
      <c r="N16" s="150">
        <f>Q28</f>
        <v>0</v>
      </c>
      <c r="O16" s="150"/>
      <c r="P16" s="150"/>
      <c r="Q16" s="125">
        <f>V28/T28*100</f>
        <v>0</v>
      </c>
      <c r="R16" s="125"/>
      <c r="S16" s="162"/>
      <c r="T16" s="163"/>
      <c r="U16" s="164"/>
      <c r="V16" s="171"/>
      <c r="W16" s="172"/>
      <c r="X16" s="173"/>
      <c r="Y16" s="142"/>
      <c r="Z16" s="143"/>
    </row>
    <row r="17" spans="1:26" s="11" customFormat="1" ht="48" customHeight="1" x14ac:dyDescent="0.2">
      <c r="A17" s="21">
        <v>5</v>
      </c>
      <c r="B17" s="151" t="s">
        <v>45</v>
      </c>
      <c r="C17" s="151"/>
      <c r="D17" s="151"/>
      <c r="E17" s="151"/>
      <c r="F17" s="151"/>
      <c r="G17" s="151"/>
      <c r="H17" s="151"/>
      <c r="I17" s="151"/>
      <c r="J17" s="151"/>
      <c r="K17" s="152">
        <v>12</v>
      </c>
      <c r="L17" s="152"/>
      <c r="M17" s="152"/>
      <c r="N17" s="150">
        <f>Q29</f>
        <v>0</v>
      </c>
      <c r="O17" s="150"/>
      <c r="P17" s="150"/>
      <c r="Q17" s="125">
        <f>V29/T29*100</f>
        <v>0</v>
      </c>
      <c r="R17" s="125"/>
      <c r="S17" s="165"/>
      <c r="T17" s="166"/>
      <c r="U17" s="167"/>
      <c r="V17" s="174"/>
      <c r="W17" s="175"/>
      <c r="X17" s="176"/>
      <c r="Y17" s="144"/>
      <c r="Z17" s="145"/>
    </row>
    <row r="18" spans="1:26" s="8" customFormat="1" ht="24" customHeight="1" x14ac:dyDescent="0.2">
      <c r="A18" s="136" t="s">
        <v>46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8"/>
      <c r="Q18" s="91">
        <f>V30</f>
        <v>0</v>
      </c>
      <c r="R18" s="91"/>
      <c r="S18" s="139">
        <f>SUM(S13)</f>
        <v>8553920</v>
      </c>
      <c r="T18" s="139"/>
      <c r="U18" s="139"/>
      <c r="V18" s="139">
        <f>SUM(V13)</f>
        <v>0</v>
      </c>
      <c r="W18" s="139"/>
      <c r="X18" s="139"/>
      <c r="Y18" s="135">
        <f>SUM(Y13)</f>
        <v>0</v>
      </c>
      <c r="Z18" s="135"/>
    </row>
    <row r="19" spans="1:26" ht="9.9499999999999993" customHeight="1" x14ac:dyDescent="0.2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78" t="s">
        <v>41</v>
      </c>
      <c r="C22" s="78"/>
      <c r="D22" s="78"/>
      <c r="E22" s="78"/>
      <c r="F22" s="78"/>
      <c r="G22" s="78"/>
      <c r="H22" s="78" t="s">
        <v>47</v>
      </c>
      <c r="I22" s="78"/>
      <c r="J22" s="78"/>
      <c r="K22" s="78" t="s">
        <v>42</v>
      </c>
      <c r="L22" s="78"/>
      <c r="M22" s="78"/>
      <c r="N22" s="78" t="s">
        <v>48</v>
      </c>
      <c r="O22" s="78"/>
      <c r="P22" s="78"/>
      <c r="Q22" s="78" t="s">
        <v>49</v>
      </c>
      <c r="R22" s="78"/>
      <c r="S22" s="78"/>
      <c r="T22" s="78" t="s">
        <v>50</v>
      </c>
      <c r="U22" s="78"/>
      <c r="V22" s="82" t="s">
        <v>9</v>
      </c>
      <c r="W22" s="82"/>
      <c r="X22" s="78" t="s">
        <v>10</v>
      </c>
      <c r="Y22" s="78"/>
      <c r="Z22" s="78"/>
    </row>
    <row r="23" spans="1:26" ht="24" customHeight="1" x14ac:dyDescent="0.2">
      <c r="A23" s="107" t="s">
        <v>44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9"/>
      <c r="U23" s="109"/>
      <c r="V23" s="108"/>
      <c r="W23" s="108"/>
      <c r="X23" s="108"/>
      <c r="Y23" s="108"/>
      <c r="Z23" s="110"/>
    </row>
    <row r="24" spans="1:26" ht="24" customHeight="1" x14ac:dyDescent="0.2">
      <c r="A24" s="25">
        <v>1</v>
      </c>
      <c r="B24" s="111" t="s">
        <v>36</v>
      </c>
      <c r="C24" s="111"/>
      <c r="D24" s="111"/>
      <c r="E24" s="111"/>
      <c r="F24" s="111"/>
      <c r="G24" s="111"/>
      <c r="H24" s="112">
        <v>12</v>
      </c>
      <c r="I24" s="112"/>
      <c r="J24" s="112"/>
      <c r="K24" s="104"/>
      <c r="L24" s="104"/>
      <c r="M24" s="104"/>
      <c r="N24" s="104"/>
      <c r="O24" s="104"/>
      <c r="P24" s="104"/>
      <c r="Q24" s="104"/>
      <c r="R24" s="104"/>
      <c r="S24" s="105"/>
      <c r="T24" s="101">
        <v>10</v>
      </c>
      <c r="U24" s="101"/>
      <c r="V24" s="94">
        <f>(T24*((K24*0)+(N24*50)+(Q24*100)))/(H24*100)</f>
        <v>0</v>
      </c>
      <c r="W24" s="95"/>
      <c r="X24" s="113"/>
      <c r="Y24" s="93"/>
      <c r="Z24" s="114"/>
    </row>
    <row r="25" spans="1:26" ht="24" customHeight="1" x14ac:dyDescent="0.2">
      <c r="A25" s="25">
        <v>2</v>
      </c>
      <c r="B25" s="111" t="s">
        <v>37</v>
      </c>
      <c r="C25" s="111"/>
      <c r="D25" s="111"/>
      <c r="E25" s="111"/>
      <c r="F25" s="111"/>
      <c r="G25" s="111"/>
      <c r="H25" s="121">
        <v>1679200.4</v>
      </c>
      <c r="I25" s="121"/>
      <c r="J25" s="121"/>
      <c r="K25" s="122"/>
      <c r="L25" s="122"/>
      <c r="M25" s="122"/>
      <c r="N25" s="122"/>
      <c r="O25" s="122"/>
      <c r="P25" s="122"/>
      <c r="Q25" s="122"/>
      <c r="R25" s="122"/>
      <c r="S25" s="203"/>
      <c r="T25" s="101">
        <v>40</v>
      </c>
      <c r="U25" s="101"/>
      <c r="V25" s="94">
        <f>(T25*((K25*0)+(N25*50)+(Q25*100)))/(H25*100)</f>
        <v>0</v>
      </c>
      <c r="W25" s="95"/>
      <c r="X25" s="115"/>
      <c r="Y25" s="116"/>
      <c r="Z25" s="117"/>
    </row>
    <row r="26" spans="1:26" ht="24" customHeight="1" x14ac:dyDescent="0.2">
      <c r="A26" s="26">
        <v>3</v>
      </c>
      <c r="B26" s="96" t="s">
        <v>38</v>
      </c>
      <c r="C26" s="96"/>
      <c r="D26" s="96"/>
      <c r="E26" s="96"/>
      <c r="F26" s="96"/>
      <c r="G26" s="96"/>
      <c r="H26" s="97">
        <v>12</v>
      </c>
      <c r="I26" s="97"/>
      <c r="J26" s="97"/>
      <c r="K26" s="197">
        <f>K27</f>
        <v>0</v>
      </c>
      <c r="L26" s="198"/>
      <c r="M26" s="199"/>
      <c r="N26" s="197">
        <f t="shared" ref="N26" si="0">N27</f>
        <v>0</v>
      </c>
      <c r="O26" s="198"/>
      <c r="P26" s="199"/>
      <c r="Q26" s="197">
        <f t="shared" ref="Q26" si="1">Q27</f>
        <v>0</v>
      </c>
      <c r="R26" s="198"/>
      <c r="S26" s="199"/>
      <c r="T26" s="123">
        <f>SUM(T27)</f>
        <v>20</v>
      </c>
      <c r="U26" s="123"/>
      <c r="V26" s="124">
        <f>SUM(V27)</f>
        <v>0</v>
      </c>
      <c r="W26" s="125"/>
      <c r="X26" s="115"/>
      <c r="Y26" s="116"/>
      <c r="Z26" s="117"/>
    </row>
    <row r="27" spans="1:26" ht="48" customHeight="1" x14ac:dyDescent="0.2">
      <c r="A27" s="20">
        <v>3.1</v>
      </c>
      <c r="B27" s="126" t="s">
        <v>103</v>
      </c>
      <c r="C27" s="127"/>
      <c r="D27" s="127"/>
      <c r="E27" s="127"/>
      <c r="F27" s="127"/>
      <c r="G27" s="128"/>
      <c r="H27" s="129">
        <v>12</v>
      </c>
      <c r="I27" s="130"/>
      <c r="J27" s="131"/>
      <c r="K27" s="105"/>
      <c r="L27" s="132"/>
      <c r="M27" s="133"/>
      <c r="N27" s="105"/>
      <c r="O27" s="132"/>
      <c r="P27" s="133"/>
      <c r="Q27" s="105"/>
      <c r="R27" s="132"/>
      <c r="S27" s="132"/>
      <c r="T27" s="134">
        <v>20</v>
      </c>
      <c r="U27" s="134"/>
      <c r="V27" s="94">
        <f>(T27*((K27*0)+(N27*50)+(Q27*100)))/(H27*100)</f>
        <v>0</v>
      </c>
      <c r="W27" s="95"/>
      <c r="X27" s="115"/>
      <c r="Y27" s="116"/>
      <c r="Z27" s="117"/>
    </row>
    <row r="28" spans="1:26" ht="48" customHeight="1" x14ac:dyDescent="0.2">
      <c r="A28" s="25">
        <v>4</v>
      </c>
      <c r="B28" s="102" t="s">
        <v>39</v>
      </c>
      <c r="C28" s="102"/>
      <c r="D28" s="102"/>
      <c r="E28" s="102"/>
      <c r="F28" s="102"/>
      <c r="G28" s="102"/>
      <c r="H28" s="106">
        <v>12</v>
      </c>
      <c r="I28" s="106"/>
      <c r="J28" s="106"/>
      <c r="K28" s="104"/>
      <c r="L28" s="104"/>
      <c r="M28" s="104"/>
      <c r="N28" s="104"/>
      <c r="O28" s="104"/>
      <c r="P28" s="104"/>
      <c r="Q28" s="104"/>
      <c r="R28" s="104"/>
      <c r="S28" s="105"/>
      <c r="T28" s="101">
        <v>15</v>
      </c>
      <c r="U28" s="101"/>
      <c r="V28" s="94">
        <f t="shared" ref="V28:V29" si="2">(T28*((K28*0)+(N28*50)+(Q28*100)))/(H28*100)</f>
        <v>0</v>
      </c>
      <c r="W28" s="95"/>
      <c r="X28" s="115"/>
      <c r="Y28" s="116"/>
      <c r="Z28" s="117"/>
    </row>
    <row r="29" spans="1:26" ht="48" customHeight="1" x14ac:dyDescent="0.2">
      <c r="A29" s="25">
        <v>5</v>
      </c>
      <c r="B29" s="102" t="s">
        <v>51</v>
      </c>
      <c r="C29" s="102"/>
      <c r="D29" s="102"/>
      <c r="E29" s="102"/>
      <c r="F29" s="102"/>
      <c r="G29" s="102"/>
      <c r="H29" s="103">
        <v>12</v>
      </c>
      <c r="I29" s="103"/>
      <c r="J29" s="103"/>
      <c r="K29" s="104"/>
      <c r="L29" s="104"/>
      <c r="M29" s="104"/>
      <c r="N29" s="104"/>
      <c r="O29" s="104"/>
      <c r="P29" s="104"/>
      <c r="Q29" s="104"/>
      <c r="R29" s="104"/>
      <c r="S29" s="105"/>
      <c r="T29" s="101">
        <v>15</v>
      </c>
      <c r="U29" s="101"/>
      <c r="V29" s="94">
        <f t="shared" si="2"/>
        <v>0</v>
      </c>
      <c r="W29" s="95"/>
      <c r="X29" s="118"/>
      <c r="Y29" s="119"/>
      <c r="Z29" s="120"/>
    </row>
    <row r="30" spans="1:26" ht="24" customHeight="1" x14ac:dyDescent="0.2">
      <c r="A30" s="88" t="s">
        <v>11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9">
        <f>SUM(T24,T25,T26,T28,T29)</f>
        <v>100</v>
      </c>
      <c r="U30" s="90"/>
      <c r="V30" s="91">
        <f>SUM(V24:W26,V28:W29)</f>
        <v>0</v>
      </c>
      <c r="W30" s="91"/>
      <c r="X30" s="92"/>
      <c r="Y30" s="92"/>
      <c r="Z30" s="92"/>
    </row>
    <row r="31" spans="1:26" ht="9.9499999999999993" customHeight="1" x14ac:dyDescent="0.2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78" t="s">
        <v>52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9" t="s">
        <v>53</v>
      </c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1"/>
      <c r="Y33" s="82" t="s">
        <v>54</v>
      </c>
      <c r="Z33" s="82"/>
    </row>
    <row r="34" spans="1:26" ht="24" customHeight="1" x14ac:dyDescent="0.2">
      <c r="A34" s="83" t="s">
        <v>55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5"/>
    </row>
    <row r="35" spans="1:26" ht="48" customHeight="1" x14ac:dyDescent="0.2">
      <c r="A35" s="19" t="str">
        <f>IF(B35&lt;&gt;"","2.1.1","")</f>
        <v/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57"/>
      <c r="Z35" s="57"/>
    </row>
    <row r="36" spans="1:26" ht="48" customHeight="1" x14ac:dyDescent="0.2">
      <c r="A36" s="19" t="str">
        <f>IF(B36&lt;&gt;"","2.1.2","")</f>
        <v/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57"/>
      <c r="Z36" s="57"/>
    </row>
    <row r="37" spans="1:26" ht="48" customHeight="1" x14ac:dyDescent="0.2">
      <c r="A37" s="19" t="str">
        <f>IF(B37&lt;&gt;"","2.1.3","")</f>
        <v/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57"/>
      <c r="Z37" s="57"/>
    </row>
    <row r="38" spans="1:26" ht="48" customHeight="1" x14ac:dyDescent="0.2">
      <c r="A38" s="19" t="str">
        <f>IF(B38&lt;&gt;"","2.1.4","")</f>
        <v/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6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57"/>
      <c r="Z38" s="57"/>
    </row>
    <row r="39" spans="1:26" ht="48" customHeight="1" x14ac:dyDescent="0.2">
      <c r="A39" s="19" t="str">
        <f>IF(B39&lt;&gt;"","2.1.5","")</f>
        <v/>
      </c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8"/>
      <c r="M39" s="66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8"/>
      <c r="Y39" s="86"/>
      <c r="Z39" s="87"/>
    </row>
    <row r="40" spans="1:26" ht="24" customHeight="1" x14ac:dyDescent="0.2">
      <c r="A40" s="83" t="s">
        <v>56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5"/>
    </row>
    <row r="41" spans="1:26" ht="48" customHeight="1" x14ac:dyDescent="0.2">
      <c r="A41" s="19" t="str">
        <f>IF(B41&lt;&gt;"","2.2.1","")</f>
        <v/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8"/>
      <c r="Y41" s="57"/>
      <c r="Z41" s="57"/>
    </row>
    <row r="42" spans="1:26" ht="48" customHeight="1" x14ac:dyDescent="0.2">
      <c r="A42" s="19" t="str">
        <f>IF(B42&lt;&gt;"","2.2.2","")</f>
        <v/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6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57"/>
      <c r="Z42" s="57"/>
    </row>
    <row r="43" spans="1:26" ht="48" customHeight="1" x14ac:dyDescent="0.2">
      <c r="A43" s="19" t="str">
        <f>IF(B43&lt;&gt;"","2.2.3","")</f>
        <v/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8"/>
      <c r="Y43" s="57"/>
      <c r="Z43" s="57"/>
    </row>
    <row r="44" spans="1:26" ht="48" customHeight="1" x14ac:dyDescent="0.2">
      <c r="A44" s="19" t="str">
        <f>IF(B44&lt;&gt;"","2.2.4","")</f>
        <v/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6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57"/>
      <c r="Z44" s="57"/>
    </row>
    <row r="45" spans="1:26" ht="48" customHeight="1" x14ac:dyDescent="0.2">
      <c r="A45" s="19" t="str">
        <f>IF(B45&lt;&gt;"","2.2.5","")</f>
        <v/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6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8"/>
      <c r="Y45" s="57"/>
      <c r="Z45" s="57"/>
    </row>
    <row r="46" spans="1:26" ht="24" customHeight="1" x14ac:dyDescent="0.2">
      <c r="A46" s="83" t="s">
        <v>57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5"/>
    </row>
    <row r="47" spans="1:26" ht="48" customHeight="1" x14ac:dyDescent="0.2">
      <c r="A47" s="19" t="str">
        <f>IF(B47&lt;&gt;"","2.3.1","")</f>
        <v/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6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8"/>
      <c r="Y47" s="57"/>
      <c r="Z47" s="57"/>
    </row>
    <row r="48" spans="1:26" ht="48" customHeight="1" x14ac:dyDescent="0.2">
      <c r="A48" s="19" t="str">
        <f>IF(B48&lt;&gt;"","2.3.2","")</f>
        <v/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6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8"/>
      <c r="Y48" s="57"/>
      <c r="Z48" s="57"/>
    </row>
    <row r="49" spans="1:26" ht="48" customHeight="1" x14ac:dyDescent="0.2">
      <c r="A49" s="19" t="str">
        <f>IF(B49&lt;&gt;"","2.3.3","")</f>
        <v/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6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8"/>
      <c r="Y49" s="57"/>
      <c r="Z49" s="57"/>
    </row>
    <row r="50" spans="1:26" ht="48" customHeight="1" x14ac:dyDescent="0.2">
      <c r="A50" s="19" t="str">
        <f>IF(B50&lt;&gt;"","2.3.4","")</f>
        <v/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6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8"/>
      <c r="Y50" s="57"/>
      <c r="Z50" s="57"/>
    </row>
    <row r="51" spans="1:26" ht="48" customHeight="1" x14ac:dyDescent="0.2">
      <c r="A51" s="19" t="str">
        <f>IF(B51&lt;&gt;"","2.3.5","")</f>
        <v/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6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8"/>
      <c r="Y51" s="57"/>
      <c r="Z51" s="57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78" t="s">
        <v>58</v>
      </c>
      <c r="C55" s="78"/>
      <c r="D55" s="78"/>
      <c r="E55" s="78"/>
      <c r="F55" s="78"/>
      <c r="G55" s="78"/>
      <c r="H55" s="78" t="s">
        <v>53</v>
      </c>
      <c r="I55" s="78"/>
      <c r="J55" s="78"/>
      <c r="K55" s="78"/>
      <c r="L55" s="78"/>
      <c r="M55" s="78"/>
      <c r="N55" s="78"/>
      <c r="O55" s="78"/>
      <c r="P55" s="78"/>
      <c r="Q55" s="79" t="s">
        <v>59</v>
      </c>
      <c r="R55" s="80"/>
      <c r="S55" s="80"/>
      <c r="T55" s="80"/>
      <c r="U55" s="80"/>
      <c r="V55" s="80"/>
      <c r="W55" s="80"/>
      <c r="X55" s="81"/>
      <c r="Y55" s="82" t="s">
        <v>54</v>
      </c>
      <c r="Z55" s="82"/>
    </row>
    <row r="56" spans="1:26" ht="72" customHeight="1" x14ac:dyDescent="0.2">
      <c r="A56" s="19" t="str">
        <f>IF(B56&lt;&gt;"","3.1","")</f>
        <v/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6"/>
      <c r="R56" s="67"/>
      <c r="S56" s="67"/>
      <c r="T56" s="67"/>
      <c r="U56" s="67"/>
      <c r="V56" s="67"/>
      <c r="W56" s="67"/>
      <c r="X56" s="68"/>
      <c r="Y56" s="57"/>
      <c r="Z56" s="57"/>
    </row>
    <row r="57" spans="1:26" ht="72" customHeight="1" x14ac:dyDescent="0.2">
      <c r="A57" s="19" t="str">
        <f>IF(B57&lt;&gt;"","3.2","")</f>
        <v/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6"/>
      <c r="R57" s="67"/>
      <c r="S57" s="67"/>
      <c r="T57" s="67"/>
      <c r="U57" s="67"/>
      <c r="V57" s="67"/>
      <c r="W57" s="67"/>
      <c r="X57" s="68"/>
      <c r="Y57" s="57"/>
      <c r="Z57" s="57"/>
    </row>
    <row r="58" spans="1:26" ht="72" customHeight="1" x14ac:dyDescent="0.2">
      <c r="A58" s="19" t="str">
        <f>IF(B58&lt;&gt;"","3.3","")</f>
        <v/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6"/>
      <c r="R58" s="67"/>
      <c r="S58" s="67"/>
      <c r="T58" s="67"/>
      <c r="U58" s="67"/>
      <c r="V58" s="67"/>
      <c r="W58" s="67"/>
      <c r="X58" s="68"/>
      <c r="Y58" s="57"/>
      <c r="Z58" s="57"/>
    </row>
    <row r="59" spans="1:26" ht="72" customHeight="1" x14ac:dyDescent="0.2">
      <c r="A59" s="19" t="str">
        <f>IF(B59&lt;&gt;"","3.4","")</f>
        <v/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6"/>
      <c r="R59" s="67"/>
      <c r="S59" s="67"/>
      <c r="T59" s="67"/>
      <c r="U59" s="67"/>
      <c r="V59" s="67"/>
      <c r="W59" s="67"/>
      <c r="X59" s="68"/>
      <c r="Y59" s="57"/>
      <c r="Z59" s="57"/>
    </row>
    <row r="60" spans="1:26" ht="72" customHeight="1" x14ac:dyDescent="0.2">
      <c r="A60" s="19" t="str">
        <f>IF(B60&lt;&gt;"","3.5","")</f>
        <v/>
      </c>
      <c r="B60" s="66"/>
      <c r="C60" s="67"/>
      <c r="D60" s="67"/>
      <c r="E60" s="67"/>
      <c r="F60" s="67"/>
      <c r="G60" s="68"/>
      <c r="H60" s="66"/>
      <c r="I60" s="67"/>
      <c r="J60" s="67"/>
      <c r="K60" s="67"/>
      <c r="L60" s="67"/>
      <c r="M60" s="67"/>
      <c r="N60" s="67"/>
      <c r="O60" s="67"/>
      <c r="P60" s="68"/>
      <c r="Q60" s="66"/>
      <c r="R60" s="67"/>
      <c r="S60" s="67"/>
      <c r="T60" s="67"/>
      <c r="U60" s="67"/>
      <c r="V60" s="67"/>
      <c r="W60" s="67"/>
      <c r="X60" s="68"/>
      <c r="Y60" s="86"/>
      <c r="Z60" s="87"/>
    </row>
    <row r="61" spans="1:26" ht="72" customHeight="1" x14ac:dyDescent="0.2">
      <c r="A61" s="19" t="str">
        <f>IF(B61&lt;&gt;"","3.6","")</f>
        <v/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6"/>
      <c r="R61" s="67"/>
      <c r="S61" s="67"/>
      <c r="T61" s="67"/>
      <c r="U61" s="67"/>
      <c r="V61" s="67"/>
      <c r="W61" s="67"/>
      <c r="X61" s="68"/>
      <c r="Y61" s="57"/>
      <c r="Z61" s="57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69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1"/>
    </row>
    <row r="66" spans="1:25" ht="48" customHeight="1" x14ac:dyDescent="0.2">
      <c r="B66" s="72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4"/>
    </row>
    <row r="67" spans="1:25" ht="48" customHeight="1" x14ac:dyDescent="0.2">
      <c r="B67" s="72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4"/>
    </row>
    <row r="68" spans="1:25" ht="48" customHeight="1" x14ac:dyDescent="0.2">
      <c r="B68" s="72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4"/>
    </row>
    <row r="69" spans="1:25" ht="48" customHeight="1" x14ac:dyDescent="0.2">
      <c r="B69" s="75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7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2" spans="1:25" ht="14.25" customHeight="1" x14ac:dyDescent="0.2"/>
    <row r="73" spans="1:25" ht="21" customHeight="1" x14ac:dyDescent="0.2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5" ht="10.15" customHeight="1" x14ac:dyDescent="0.2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5" ht="10.15" customHeight="1" x14ac:dyDescent="0.2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5" ht="21" customHeight="1" x14ac:dyDescent="0.2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5" ht="35.25" customHeight="1" x14ac:dyDescent="0.2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5" ht="21" customHeight="1" x14ac:dyDescent="0.2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5" ht="21" customHeight="1" x14ac:dyDescent="0.2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5" ht="21" customHeight="1" x14ac:dyDescent="0.2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21" customHeight="1" x14ac:dyDescent="0.2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">
      <c r="B83" s="64"/>
      <c r="C83" s="64"/>
      <c r="D83" s="64"/>
      <c r="E83" s="64"/>
      <c r="F83" s="64"/>
      <c r="G83" s="64"/>
      <c r="H83" s="64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">
      <c r="B84" s="64"/>
      <c r="C84" s="64"/>
      <c r="D84" s="64"/>
      <c r="E84" s="64"/>
      <c r="F84" s="64"/>
      <c r="G84" s="64"/>
      <c r="H84" s="64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14.25" customHeight="1" x14ac:dyDescent="0.2"/>
    <row r="86" spans="2:25" ht="21" customHeight="1" x14ac:dyDescent="0.2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ht="21" customHeight="1" x14ac:dyDescent="0.2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14.25" customHeight="1" x14ac:dyDescent="0.2"/>
    <row r="99" spans="2:25" ht="21" customHeight="1" x14ac:dyDescent="0.2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ht="21" customHeight="1" x14ac:dyDescent="0.2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14.25" customHeight="1" x14ac:dyDescent="0.2"/>
    <row r="112" spans="2:25" ht="14.25" customHeight="1" x14ac:dyDescent="0.2"/>
    <row r="113" spans="5:24" ht="21" customHeight="1" x14ac:dyDescent="0.2">
      <c r="E113" s="17" t="s">
        <v>60</v>
      </c>
      <c r="F113" s="32"/>
      <c r="G113" s="32"/>
      <c r="H113" s="32"/>
      <c r="I113" s="32"/>
      <c r="J113" s="32"/>
      <c r="Q113" s="17" t="s">
        <v>61</v>
      </c>
      <c r="R113" s="32"/>
      <c r="S113" s="32"/>
      <c r="T113" s="32"/>
      <c r="U113" s="32"/>
      <c r="V113" s="32"/>
      <c r="W113" s="32"/>
    </row>
    <row r="114" spans="5:24" ht="21" customHeight="1" x14ac:dyDescent="0.2">
      <c r="E114" s="17" t="s">
        <v>62</v>
      </c>
      <c r="F114" s="33"/>
      <c r="G114" s="33"/>
      <c r="H114" s="33"/>
      <c r="I114" s="33"/>
      <c r="J114" s="33"/>
      <c r="K114" s="5" t="s">
        <v>63</v>
      </c>
      <c r="Q114" s="17" t="s">
        <v>62</v>
      </c>
      <c r="R114" s="32"/>
      <c r="S114" s="32"/>
      <c r="T114" s="32"/>
      <c r="U114" s="32"/>
      <c r="V114" s="32"/>
      <c r="W114" s="32"/>
      <c r="X114" s="5" t="s">
        <v>63</v>
      </c>
    </row>
    <row r="115" spans="5:24" ht="21" customHeight="1" x14ac:dyDescent="0.2">
      <c r="E115" s="17" t="s">
        <v>64</v>
      </c>
      <c r="F115" s="33"/>
      <c r="G115" s="33"/>
      <c r="H115" s="33"/>
      <c r="I115" s="33"/>
      <c r="J115" s="33"/>
      <c r="Q115" s="34"/>
      <c r="R115" s="34"/>
      <c r="S115" s="34"/>
      <c r="T115" s="34"/>
      <c r="U115" s="34"/>
      <c r="V115" s="34"/>
      <c r="W115" s="34"/>
      <c r="X115" s="34"/>
    </row>
    <row r="116" spans="5:24" ht="24" customHeight="1" x14ac:dyDescent="0.2">
      <c r="E116" s="17" t="s">
        <v>65</v>
      </c>
      <c r="F116" s="29"/>
      <c r="G116" s="29"/>
      <c r="H116" s="29"/>
      <c r="I116" s="29"/>
      <c r="J116" s="29"/>
      <c r="Q116" s="17" t="s">
        <v>65</v>
      </c>
      <c r="R116" s="30"/>
      <c r="S116" s="30"/>
      <c r="T116" s="30"/>
      <c r="U116" s="30"/>
      <c r="V116" s="30"/>
      <c r="W116" s="30"/>
    </row>
    <row r="117" spans="5:24" ht="24" customHeight="1" x14ac:dyDescent="0.2">
      <c r="E117" s="17" t="s">
        <v>66</v>
      </c>
      <c r="F117" s="31"/>
      <c r="G117" s="31"/>
      <c r="H117" s="31"/>
      <c r="I117" s="31"/>
      <c r="J117" s="31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341E2B02-6519-46F4-86FA-4DC5BC15012A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177B3CC3-61E4-4E52-850C-A79E724AFDB8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E27A3B00-4DE7-4699-8AD7-95415C1D0AF7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7E7FF3B7-910F-492D-894F-357CA01DF43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55FCBD8-5E6A-4EAB-B429-266036124168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9206F04D-EF6B-40E3-BCBE-AE4F5EB7C874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447C310C-5B59-4300-8FF0-55527D8750EC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FBD61533-9C6D-42C9-9A07-D47B093E5EA6}">
          <x14:formula1>
            <xm:f>LIST!$E$2:$E$9</xm:f>
          </x14:formula1>
          <xm:sqref>B47:L51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B050"/>
  </sheetPr>
  <dimension ref="A1:Z118"/>
  <sheetViews>
    <sheetView view="pageBreakPreview" topLeftCell="A55" zoomScaleNormal="85" zoomScaleSheetLayoutView="100" workbookViewId="0">
      <selection activeCell="AA51" sqref="AA51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53" t="s">
        <v>40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54" t="s">
        <v>104</v>
      </c>
      <c r="K2" s="154"/>
      <c r="L2" s="154"/>
      <c r="M2" s="154"/>
      <c r="N2" s="154"/>
      <c r="O2" s="154"/>
      <c r="P2" s="154"/>
      <c r="Q2" s="154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53" t="s">
        <v>24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</row>
    <row r="4" spans="1:26" ht="21" customHeight="1" x14ac:dyDescent="0.2">
      <c r="A4" s="153" t="s">
        <v>1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</row>
    <row r="5" spans="1:26" ht="10.1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155"/>
      <c r="N7" s="156"/>
      <c r="O7" s="156"/>
      <c r="P7" s="157"/>
    </row>
    <row r="8" spans="1:26" ht="21" customHeight="1" x14ac:dyDescent="0.2">
      <c r="A8" s="9" t="s">
        <v>43</v>
      </c>
      <c r="G8" s="10"/>
      <c r="H8" s="155"/>
      <c r="I8" s="156"/>
      <c r="J8" s="157"/>
    </row>
    <row r="9" spans="1:26" ht="10.15" customHeight="1" x14ac:dyDescent="0.2"/>
    <row r="10" spans="1:26" s="8" customFormat="1" ht="30" customHeight="1" x14ac:dyDescent="0.2">
      <c r="A10" s="78" t="s">
        <v>7</v>
      </c>
      <c r="B10" s="78" t="s">
        <v>33</v>
      </c>
      <c r="C10" s="78"/>
      <c r="D10" s="78"/>
      <c r="E10" s="78"/>
      <c r="F10" s="78"/>
      <c r="G10" s="78"/>
      <c r="H10" s="78"/>
      <c r="I10" s="78"/>
      <c r="J10" s="78"/>
      <c r="K10" s="78" t="s">
        <v>34</v>
      </c>
      <c r="L10" s="78"/>
      <c r="M10" s="78"/>
      <c r="N10" s="78"/>
      <c r="O10" s="78"/>
      <c r="P10" s="78"/>
      <c r="Q10" s="78"/>
      <c r="R10" s="78"/>
      <c r="S10" s="78" t="s">
        <v>6</v>
      </c>
      <c r="T10" s="78"/>
      <c r="U10" s="78"/>
      <c r="V10" s="78"/>
      <c r="W10" s="78"/>
      <c r="X10" s="78"/>
      <c r="Y10" s="78"/>
      <c r="Z10" s="78"/>
    </row>
    <row r="11" spans="1:26" s="8" customFormat="1" ht="30" customHeight="1" x14ac:dyDescent="0.2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 t="s">
        <v>3</v>
      </c>
      <c r="L11" s="78"/>
      <c r="M11" s="78"/>
      <c r="N11" s="78" t="s">
        <v>4</v>
      </c>
      <c r="O11" s="78"/>
      <c r="P11" s="78"/>
      <c r="Q11" s="78" t="s">
        <v>5</v>
      </c>
      <c r="R11" s="78"/>
      <c r="S11" s="78" t="s">
        <v>3</v>
      </c>
      <c r="T11" s="78"/>
      <c r="U11" s="78"/>
      <c r="V11" s="78" t="s">
        <v>4</v>
      </c>
      <c r="W11" s="78"/>
      <c r="X11" s="78"/>
      <c r="Y11" s="78" t="s">
        <v>5</v>
      </c>
      <c r="Z11" s="78"/>
    </row>
    <row r="12" spans="1:26" ht="24" customHeight="1" x14ac:dyDescent="0.2">
      <c r="A12" s="107" t="s">
        <v>44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10"/>
    </row>
    <row r="13" spans="1:26" ht="24" customHeight="1" x14ac:dyDescent="0.2">
      <c r="A13" s="20">
        <v>1</v>
      </c>
      <c r="B13" s="146" t="s">
        <v>36</v>
      </c>
      <c r="C13" s="146"/>
      <c r="D13" s="146"/>
      <c r="E13" s="146"/>
      <c r="F13" s="146"/>
      <c r="G13" s="146"/>
      <c r="H13" s="146"/>
      <c r="I13" s="146"/>
      <c r="J13" s="146"/>
      <c r="K13" s="158">
        <v>12</v>
      </c>
      <c r="L13" s="158"/>
      <c r="M13" s="158"/>
      <c r="N13" s="150">
        <f>Q24</f>
        <v>0</v>
      </c>
      <c r="O13" s="150"/>
      <c r="P13" s="150"/>
      <c r="Q13" s="125">
        <f>V24/T24*100</f>
        <v>0</v>
      </c>
      <c r="R13" s="125"/>
      <c r="S13" s="159">
        <v>8815200</v>
      </c>
      <c r="T13" s="160"/>
      <c r="U13" s="161"/>
      <c r="V13" s="168"/>
      <c r="W13" s="169"/>
      <c r="X13" s="170"/>
      <c r="Y13" s="140">
        <f>V13/S13*100</f>
        <v>0</v>
      </c>
      <c r="Z13" s="141"/>
    </row>
    <row r="14" spans="1:26" ht="24" customHeight="1" x14ac:dyDescent="0.2">
      <c r="A14" s="20">
        <v>2</v>
      </c>
      <c r="B14" s="146" t="s">
        <v>37</v>
      </c>
      <c r="C14" s="146"/>
      <c r="D14" s="146"/>
      <c r="E14" s="146"/>
      <c r="F14" s="146"/>
      <c r="G14" s="146"/>
      <c r="H14" s="146"/>
      <c r="I14" s="146"/>
      <c r="J14" s="146"/>
      <c r="K14" s="147">
        <v>2328741.0099999998</v>
      </c>
      <c r="L14" s="147"/>
      <c r="M14" s="147"/>
      <c r="N14" s="125">
        <f>Q25</f>
        <v>0</v>
      </c>
      <c r="O14" s="125"/>
      <c r="P14" s="125"/>
      <c r="Q14" s="125">
        <f>V25/T25*100</f>
        <v>0</v>
      </c>
      <c r="R14" s="125"/>
      <c r="S14" s="162"/>
      <c r="T14" s="163"/>
      <c r="U14" s="164"/>
      <c r="V14" s="171"/>
      <c r="W14" s="172"/>
      <c r="X14" s="173"/>
      <c r="Y14" s="142"/>
      <c r="Z14" s="143"/>
    </row>
    <row r="15" spans="1:26" ht="24" customHeight="1" x14ac:dyDescent="0.2">
      <c r="A15" s="20">
        <v>3</v>
      </c>
      <c r="B15" s="146" t="s">
        <v>38</v>
      </c>
      <c r="C15" s="146"/>
      <c r="D15" s="146"/>
      <c r="E15" s="146"/>
      <c r="F15" s="146"/>
      <c r="G15" s="146"/>
      <c r="H15" s="146"/>
      <c r="I15" s="146"/>
      <c r="J15" s="146"/>
      <c r="K15" s="149">
        <v>12</v>
      </c>
      <c r="L15" s="149"/>
      <c r="M15" s="149"/>
      <c r="N15" s="150">
        <f>Q27</f>
        <v>0</v>
      </c>
      <c r="O15" s="150"/>
      <c r="P15" s="150"/>
      <c r="Q15" s="125">
        <f>V26/T26*100</f>
        <v>0</v>
      </c>
      <c r="R15" s="125"/>
      <c r="S15" s="162"/>
      <c r="T15" s="163"/>
      <c r="U15" s="164"/>
      <c r="V15" s="171"/>
      <c r="W15" s="172"/>
      <c r="X15" s="173"/>
      <c r="Y15" s="142"/>
      <c r="Z15" s="143"/>
    </row>
    <row r="16" spans="1:26" ht="24" customHeight="1" x14ac:dyDescent="0.2">
      <c r="A16" s="20">
        <v>4</v>
      </c>
      <c r="B16" s="146" t="s">
        <v>39</v>
      </c>
      <c r="C16" s="146"/>
      <c r="D16" s="146"/>
      <c r="E16" s="146"/>
      <c r="F16" s="146"/>
      <c r="G16" s="146"/>
      <c r="H16" s="146"/>
      <c r="I16" s="146"/>
      <c r="J16" s="146"/>
      <c r="K16" s="149">
        <v>12</v>
      </c>
      <c r="L16" s="149"/>
      <c r="M16" s="149"/>
      <c r="N16" s="150">
        <f>Q28</f>
        <v>0</v>
      </c>
      <c r="O16" s="150"/>
      <c r="P16" s="150"/>
      <c r="Q16" s="125">
        <f>V28/T28*100</f>
        <v>0</v>
      </c>
      <c r="R16" s="125"/>
      <c r="S16" s="162"/>
      <c r="T16" s="163"/>
      <c r="U16" s="164"/>
      <c r="V16" s="171"/>
      <c r="W16" s="172"/>
      <c r="X16" s="173"/>
      <c r="Y16" s="142"/>
      <c r="Z16" s="143"/>
    </row>
    <row r="17" spans="1:26" s="11" customFormat="1" ht="48" customHeight="1" x14ac:dyDescent="0.2">
      <c r="A17" s="21">
        <v>5</v>
      </c>
      <c r="B17" s="151" t="s">
        <v>45</v>
      </c>
      <c r="C17" s="151"/>
      <c r="D17" s="151"/>
      <c r="E17" s="151"/>
      <c r="F17" s="151"/>
      <c r="G17" s="151"/>
      <c r="H17" s="151"/>
      <c r="I17" s="151"/>
      <c r="J17" s="151"/>
      <c r="K17" s="152">
        <v>12</v>
      </c>
      <c r="L17" s="152"/>
      <c r="M17" s="152"/>
      <c r="N17" s="150">
        <f>Q29</f>
        <v>0</v>
      </c>
      <c r="O17" s="150"/>
      <c r="P17" s="150"/>
      <c r="Q17" s="125">
        <f>V29/T29*100</f>
        <v>0</v>
      </c>
      <c r="R17" s="125"/>
      <c r="S17" s="165"/>
      <c r="T17" s="166"/>
      <c r="U17" s="167"/>
      <c r="V17" s="174"/>
      <c r="W17" s="175"/>
      <c r="X17" s="176"/>
      <c r="Y17" s="144"/>
      <c r="Z17" s="145"/>
    </row>
    <row r="18" spans="1:26" s="8" customFormat="1" ht="24" customHeight="1" x14ac:dyDescent="0.2">
      <c r="A18" s="136" t="s">
        <v>46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8"/>
      <c r="Q18" s="91">
        <f>V30</f>
        <v>0</v>
      </c>
      <c r="R18" s="91"/>
      <c r="S18" s="139">
        <f>SUM(S13)</f>
        <v>8815200</v>
      </c>
      <c r="T18" s="139"/>
      <c r="U18" s="139"/>
      <c r="V18" s="139">
        <f>SUM(V13)</f>
        <v>0</v>
      </c>
      <c r="W18" s="139"/>
      <c r="X18" s="139"/>
      <c r="Y18" s="135">
        <f>SUM(Y13)</f>
        <v>0</v>
      </c>
      <c r="Z18" s="135"/>
    </row>
    <row r="19" spans="1:26" ht="9.9499999999999993" customHeight="1" x14ac:dyDescent="0.2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78" t="s">
        <v>41</v>
      </c>
      <c r="C22" s="78"/>
      <c r="D22" s="78"/>
      <c r="E22" s="78"/>
      <c r="F22" s="78"/>
      <c r="G22" s="78"/>
      <c r="H22" s="78" t="s">
        <v>47</v>
      </c>
      <c r="I22" s="78"/>
      <c r="J22" s="78"/>
      <c r="K22" s="78" t="s">
        <v>42</v>
      </c>
      <c r="L22" s="78"/>
      <c r="M22" s="78"/>
      <c r="N22" s="78" t="s">
        <v>48</v>
      </c>
      <c r="O22" s="78"/>
      <c r="P22" s="78"/>
      <c r="Q22" s="78" t="s">
        <v>49</v>
      </c>
      <c r="R22" s="78"/>
      <c r="S22" s="78"/>
      <c r="T22" s="78" t="s">
        <v>50</v>
      </c>
      <c r="U22" s="78"/>
      <c r="V22" s="82" t="s">
        <v>9</v>
      </c>
      <c r="W22" s="82"/>
      <c r="X22" s="78" t="s">
        <v>10</v>
      </c>
      <c r="Y22" s="78"/>
      <c r="Z22" s="78"/>
    </row>
    <row r="23" spans="1:26" ht="24" customHeight="1" x14ac:dyDescent="0.2">
      <c r="A23" s="107" t="s">
        <v>44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9"/>
      <c r="U23" s="109"/>
      <c r="V23" s="108"/>
      <c r="W23" s="108"/>
      <c r="X23" s="108"/>
      <c r="Y23" s="108"/>
      <c r="Z23" s="110"/>
    </row>
    <row r="24" spans="1:26" ht="24" customHeight="1" x14ac:dyDescent="0.2">
      <c r="A24" s="25">
        <v>1</v>
      </c>
      <c r="B24" s="111" t="s">
        <v>36</v>
      </c>
      <c r="C24" s="111"/>
      <c r="D24" s="111"/>
      <c r="E24" s="111"/>
      <c r="F24" s="111"/>
      <c r="G24" s="111"/>
      <c r="H24" s="112">
        <v>12</v>
      </c>
      <c r="I24" s="112"/>
      <c r="J24" s="112"/>
      <c r="K24" s="104"/>
      <c r="L24" s="104"/>
      <c r="M24" s="104"/>
      <c r="N24" s="104"/>
      <c r="O24" s="104"/>
      <c r="P24" s="104"/>
      <c r="Q24" s="104"/>
      <c r="R24" s="104"/>
      <c r="S24" s="105"/>
      <c r="T24" s="101">
        <v>10</v>
      </c>
      <c r="U24" s="101"/>
      <c r="V24" s="94">
        <f>(T24*((K24*0)+(N24*50)+(Q24*100)))/(H24*100)</f>
        <v>0</v>
      </c>
      <c r="W24" s="95"/>
      <c r="X24" s="113"/>
      <c r="Y24" s="93"/>
      <c r="Z24" s="114"/>
    </row>
    <row r="25" spans="1:26" ht="24" customHeight="1" x14ac:dyDescent="0.2">
      <c r="A25" s="25">
        <v>2</v>
      </c>
      <c r="B25" s="111" t="s">
        <v>37</v>
      </c>
      <c r="C25" s="111"/>
      <c r="D25" s="111"/>
      <c r="E25" s="111"/>
      <c r="F25" s="111"/>
      <c r="G25" s="111"/>
      <c r="H25" s="121">
        <v>2328741.0099999998</v>
      </c>
      <c r="I25" s="121"/>
      <c r="J25" s="121"/>
      <c r="K25" s="122"/>
      <c r="L25" s="122"/>
      <c r="M25" s="122"/>
      <c r="N25" s="122"/>
      <c r="O25" s="122"/>
      <c r="P25" s="122"/>
      <c r="Q25" s="122"/>
      <c r="R25" s="122"/>
      <c r="S25" s="203"/>
      <c r="T25" s="101">
        <v>40</v>
      </c>
      <c r="U25" s="101"/>
      <c r="V25" s="94">
        <f>(T25*((K25*0)+(N25*50)+(Q25*100)))/(H25*100)</f>
        <v>0</v>
      </c>
      <c r="W25" s="95"/>
      <c r="X25" s="115"/>
      <c r="Y25" s="116"/>
      <c r="Z25" s="117"/>
    </row>
    <row r="26" spans="1:26" ht="24" customHeight="1" x14ac:dyDescent="0.2">
      <c r="A26" s="26">
        <v>3</v>
      </c>
      <c r="B26" s="96" t="s">
        <v>38</v>
      </c>
      <c r="C26" s="96"/>
      <c r="D26" s="96"/>
      <c r="E26" s="96"/>
      <c r="F26" s="96"/>
      <c r="G26" s="96"/>
      <c r="H26" s="97">
        <v>12</v>
      </c>
      <c r="I26" s="97"/>
      <c r="J26" s="97"/>
      <c r="K26" s="98">
        <f>K27</f>
        <v>0</v>
      </c>
      <c r="L26" s="99"/>
      <c r="M26" s="100"/>
      <c r="N26" s="98">
        <f t="shared" ref="N26" si="0">N27</f>
        <v>0</v>
      </c>
      <c r="O26" s="99"/>
      <c r="P26" s="100"/>
      <c r="Q26" s="98">
        <f t="shared" ref="Q26" si="1">Q27</f>
        <v>0</v>
      </c>
      <c r="R26" s="99"/>
      <c r="S26" s="100"/>
      <c r="T26" s="123">
        <f>SUM(T27)</f>
        <v>20</v>
      </c>
      <c r="U26" s="123"/>
      <c r="V26" s="124">
        <f>V27</f>
        <v>0</v>
      </c>
      <c r="W26" s="125"/>
      <c r="X26" s="115"/>
      <c r="Y26" s="116"/>
      <c r="Z26" s="117"/>
    </row>
    <row r="27" spans="1:26" ht="48" customHeight="1" x14ac:dyDescent="0.2">
      <c r="A27" s="20">
        <v>3.1</v>
      </c>
      <c r="B27" s="126" t="s">
        <v>103</v>
      </c>
      <c r="C27" s="127"/>
      <c r="D27" s="127"/>
      <c r="E27" s="127"/>
      <c r="F27" s="127"/>
      <c r="G27" s="128"/>
      <c r="H27" s="129">
        <v>12</v>
      </c>
      <c r="I27" s="130"/>
      <c r="J27" s="131"/>
      <c r="K27" s="105"/>
      <c r="L27" s="132"/>
      <c r="M27" s="133"/>
      <c r="N27" s="105"/>
      <c r="O27" s="132"/>
      <c r="P27" s="133"/>
      <c r="Q27" s="105"/>
      <c r="R27" s="132"/>
      <c r="S27" s="132"/>
      <c r="T27" s="134">
        <v>20</v>
      </c>
      <c r="U27" s="134"/>
      <c r="V27" s="94">
        <f>(T27*((K27*0)+(N27*50)+(Q27*100)))/(H27*100)</f>
        <v>0</v>
      </c>
      <c r="W27" s="95"/>
      <c r="X27" s="115"/>
      <c r="Y27" s="116"/>
      <c r="Z27" s="117"/>
    </row>
    <row r="28" spans="1:26" ht="48" customHeight="1" x14ac:dyDescent="0.2">
      <c r="A28" s="25">
        <v>4</v>
      </c>
      <c r="B28" s="102" t="s">
        <v>39</v>
      </c>
      <c r="C28" s="102"/>
      <c r="D28" s="102"/>
      <c r="E28" s="102"/>
      <c r="F28" s="102"/>
      <c r="G28" s="102"/>
      <c r="H28" s="106">
        <v>12</v>
      </c>
      <c r="I28" s="106"/>
      <c r="J28" s="106"/>
      <c r="K28" s="104"/>
      <c r="L28" s="104"/>
      <c r="M28" s="104"/>
      <c r="N28" s="104"/>
      <c r="O28" s="104"/>
      <c r="P28" s="104"/>
      <c r="Q28" s="104"/>
      <c r="R28" s="104"/>
      <c r="S28" s="105"/>
      <c r="T28" s="101">
        <v>15</v>
      </c>
      <c r="U28" s="101"/>
      <c r="V28" s="94">
        <f t="shared" ref="V28:V29" si="2">(T28*((K28*0)+(N28*50)+(Q28*100)))/(H28*100)</f>
        <v>0</v>
      </c>
      <c r="W28" s="95"/>
      <c r="X28" s="115"/>
      <c r="Y28" s="116"/>
      <c r="Z28" s="117"/>
    </row>
    <row r="29" spans="1:26" ht="48" customHeight="1" x14ac:dyDescent="0.2">
      <c r="A29" s="25">
        <v>5</v>
      </c>
      <c r="B29" s="102" t="s">
        <v>51</v>
      </c>
      <c r="C29" s="102"/>
      <c r="D29" s="102"/>
      <c r="E29" s="102"/>
      <c r="F29" s="102"/>
      <c r="G29" s="102"/>
      <c r="H29" s="103">
        <v>12</v>
      </c>
      <c r="I29" s="103"/>
      <c r="J29" s="103"/>
      <c r="K29" s="104"/>
      <c r="L29" s="104"/>
      <c r="M29" s="104"/>
      <c r="N29" s="104"/>
      <c r="O29" s="104"/>
      <c r="P29" s="104"/>
      <c r="Q29" s="104"/>
      <c r="R29" s="104"/>
      <c r="S29" s="105"/>
      <c r="T29" s="101">
        <v>15</v>
      </c>
      <c r="U29" s="101"/>
      <c r="V29" s="94">
        <f t="shared" si="2"/>
        <v>0</v>
      </c>
      <c r="W29" s="95"/>
      <c r="X29" s="118"/>
      <c r="Y29" s="119"/>
      <c r="Z29" s="120"/>
    </row>
    <row r="30" spans="1:26" ht="24" customHeight="1" x14ac:dyDescent="0.2">
      <c r="A30" s="88" t="s">
        <v>11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9">
        <f>SUM(T24,T25,T26,T28,T29)</f>
        <v>100</v>
      </c>
      <c r="U30" s="90"/>
      <c r="V30" s="91">
        <f>SUM(V24:W26,V28:W29)</f>
        <v>0</v>
      </c>
      <c r="W30" s="91"/>
      <c r="X30" s="92"/>
      <c r="Y30" s="92"/>
      <c r="Z30" s="92"/>
    </row>
    <row r="31" spans="1:26" ht="9.9499999999999993" customHeight="1" x14ac:dyDescent="0.2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78" t="s">
        <v>52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9" t="s">
        <v>53</v>
      </c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1"/>
      <c r="Y33" s="82" t="s">
        <v>54</v>
      </c>
      <c r="Z33" s="82"/>
    </row>
    <row r="34" spans="1:26" ht="24" customHeight="1" x14ac:dyDescent="0.2">
      <c r="A34" s="83" t="s">
        <v>55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5"/>
    </row>
    <row r="35" spans="1:26" ht="48" customHeight="1" x14ac:dyDescent="0.2">
      <c r="A35" s="19" t="str">
        <f>IF(B35&lt;&gt;"","2.1.1","")</f>
        <v/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57"/>
      <c r="Z35" s="57"/>
    </row>
    <row r="36" spans="1:26" ht="48" customHeight="1" x14ac:dyDescent="0.2">
      <c r="A36" s="19" t="str">
        <f>IF(B36&lt;&gt;"","2.1.2","")</f>
        <v/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57"/>
      <c r="Z36" s="57"/>
    </row>
    <row r="37" spans="1:26" ht="48" customHeight="1" x14ac:dyDescent="0.2">
      <c r="A37" s="19" t="str">
        <f>IF(B37&lt;&gt;"","2.1.3","")</f>
        <v/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57"/>
      <c r="Z37" s="57"/>
    </row>
    <row r="38" spans="1:26" ht="48" customHeight="1" x14ac:dyDescent="0.2">
      <c r="A38" s="19" t="str">
        <f>IF(B38&lt;&gt;"","2.1.4","")</f>
        <v/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6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57"/>
      <c r="Z38" s="57"/>
    </row>
    <row r="39" spans="1:26" ht="48" customHeight="1" x14ac:dyDescent="0.2">
      <c r="A39" s="19" t="str">
        <f>IF(B39&lt;&gt;"","2.1.5","")</f>
        <v/>
      </c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8"/>
      <c r="M39" s="66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8"/>
      <c r="Y39" s="86"/>
      <c r="Z39" s="87"/>
    </row>
    <row r="40" spans="1:26" ht="24" customHeight="1" x14ac:dyDescent="0.2">
      <c r="A40" s="83" t="s">
        <v>56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5"/>
    </row>
    <row r="41" spans="1:26" ht="48" customHeight="1" x14ac:dyDescent="0.2">
      <c r="A41" s="19" t="str">
        <f>IF(B41&lt;&gt;"","2.2.1","")</f>
        <v/>
      </c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5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7"/>
      <c r="Y41" s="208"/>
      <c r="Z41" s="208"/>
    </row>
    <row r="42" spans="1:26" ht="48" customHeight="1" x14ac:dyDescent="0.2">
      <c r="A42" s="19" t="str">
        <f>IF(B42&lt;&gt;"","2.2.2","")</f>
        <v/>
      </c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5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7"/>
      <c r="Y42" s="208"/>
      <c r="Z42" s="208"/>
    </row>
    <row r="43" spans="1:26" ht="48" customHeight="1" x14ac:dyDescent="0.2">
      <c r="A43" s="19" t="str">
        <f>IF(B43&lt;&gt;"","2.2.3","")</f>
        <v/>
      </c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5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7"/>
      <c r="Y43" s="208"/>
      <c r="Z43" s="208"/>
    </row>
    <row r="44" spans="1:26" ht="48" customHeight="1" x14ac:dyDescent="0.2">
      <c r="A44" s="19" t="str">
        <f>IF(B44&lt;&gt;"","2.2.4","")</f>
        <v/>
      </c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5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7"/>
      <c r="Y44" s="208"/>
      <c r="Z44" s="208"/>
    </row>
    <row r="45" spans="1:26" ht="48" customHeight="1" x14ac:dyDescent="0.2">
      <c r="A45" s="19" t="str">
        <f>IF(B45&lt;&gt;"","2.2.5","")</f>
        <v/>
      </c>
      <c r="B45" s="204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5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7"/>
      <c r="Y45" s="208"/>
      <c r="Z45" s="208"/>
    </row>
    <row r="46" spans="1:26" ht="24" customHeight="1" x14ac:dyDescent="0.2">
      <c r="A46" s="209" t="s">
        <v>57</v>
      </c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1"/>
    </row>
    <row r="47" spans="1:26" ht="48" customHeight="1" x14ac:dyDescent="0.2">
      <c r="A47" s="19" t="str">
        <f>IF(B47&lt;&gt;"","2.3.1","")</f>
        <v/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6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8"/>
      <c r="Y47" s="57"/>
      <c r="Z47" s="57"/>
    </row>
    <row r="48" spans="1:26" ht="48" customHeight="1" x14ac:dyDescent="0.2">
      <c r="A48" s="19" t="str">
        <f>IF(B48&lt;&gt;"","2.3.2","")</f>
        <v/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6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8"/>
      <c r="Y48" s="57"/>
      <c r="Z48" s="57"/>
    </row>
    <row r="49" spans="1:26" ht="48" customHeight="1" x14ac:dyDescent="0.2">
      <c r="A49" s="19" t="str">
        <f>IF(B49&lt;&gt;"","2.3.3","")</f>
        <v/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6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8"/>
      <c r="Y49" s="57"/>
      <c r="Z49" s="57"/>
    </row>
    <row r="50" spans="1:26" ht="48" customHeight="1" x14ac:dyDescent="0.2">
      <c r="A50" s="19" t="str">
        <f>IF(B50&lt;&gt;"","2.3.4","")</f>
        <v/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6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8"/>
      <c r="Y50" s="57"/>
      <c r="Z50" s="57"/>
    </row>
    <row r="51" spans="1:26" ht="48" customHeight="1" x14ac:dyDescent="0.2">
      <c r="A51" s="19" t="str">
        <f>IF(B51&lt;&gt;"","2.3.5","")</f>
        <v/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6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8"/>
      <c r="Y51" s="57"/>
      <c r="Z51" s="57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78" t="s">
        <v>58</v>
      </c>
      <c r="C55" s="78"/>
      <c r="D55" s="78"/>
      <c r="E55" s="78"/>
      <c r="F55" s="78"/>
      <c r="G55" s="78"/>
      <c r="H55" s="78" t="s">
        <v>53</v>
      </c>
      <c r="I55" s="78"/>
      <c r="J55" s="78"/>
      <c r="K55" s="78"/>
      <c r="L55" s="78"/>
      <c r="M55" s="78"/>
      <c r="N55" s="78"/>
      <c r="O55" s="78"/>
      <c r="P55" s="78"/>
      <c r="Q55" s="79" t="s">
        <v>59</v>
      </c>
      <c r="R55" s="80"/>
      <c r="S55" s="80"/>
      <c r="T55" s="80"/>
      <c r="U55" s="80"/>
      <c r="V55" s="80"/>
      <c r="W55" s="80"/>
      <c r="X55" s="81"/>
      <c r="Y55" s="82" t="s">
        <v>54</v>
      </c>
      <c r="Z55" s="82"/>
    </row>
    <row r="56" spans="1:26" ht="72" customHeight="1" x14ac:dyDescent="0.2">
      <c r="A56" s="19" t="str">
        <f>IF(B56&lt;&gt;"","3.1","")</f>
        <v/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6"/>
      <c r="R56" s="67"/>
      <c r="S56" s="67"/>
      <c r="T56" s="67"/>
      <c r="U56" s="67"/>
      <c r="V56" s="67"/>
      <c r="W56" s="67"/>
      <c r="X56" s="68"/>
      <c r="Y56" s="57"/>
      <c r="Z56" s="57"/>
    </row>
    <row r="57" spans="1:26" ht="72" customHeight="1" x14ac:dyDescent="0.2">
      <c r="A57" s="19" t="str">
        <f>IF(B57&lt;&gt;"","3.2","")</f>
        <v/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6"/>
      <c r="R57" s="67"/>
      <c r="S57" s="67"/>
      <c r="T57" s="67"/>
      <c r="U57" s="67"/>
      <c r="V57" s="67"/>
      <c r="W57" s="67"/>
      <c r="X57" s="68"/>
      <c r="Y57" s="57"/>
      <c r="Z57" s="57"/>
    </row>
    <row r="58" spans="1:26" ht="72" customHeight="1" x14ac:dyDescent="0.2">
      <c r="A58" s="19" t="str">
        <f>IF(B58&lt;&gt;"","3.3","")</f>
        <v/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6"/>
      <c r="R58" s="67"/>
      <c r="S58" s="67"/>
      <c r="T58" s="67"/>
      <c r="U58" s="67"/>
      <c r="V58" s="67"/>
      <c r="W58" s="67"/>
      <c r="X58" s="68"/>
      <c r="Y58" s="57"/>
      <c r="Z58" s="57"/>
    </row>
    <row r="59" spans="1:26" ht="72" customHeight="1" x14ac:dyDescent="0.2">
      <c r="A59" s="19" t="str">
        <f>IF(B59&lt;&gt;"","3.4","")</f>
        <v/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6"/>
      <c r="R59" s="67"/>
      <c r="S59" s="67"/>
      <c r="T59" s="67"/>
      <c r="U59" s="67"/>
      <c r="V59" s="67"/>
      <c r="W59" s="67"/>
      <c r="X59" s="68"/>
      <c r="Y59" s="57"/>
      <c r="Z59" s="57"/>
    </row>
    <row r="60" spans="1:26" ht="72" customHeight="1" x14ac:dyDescent="0.2">
      <c r="A60" s="19" t="str">
        <f>IF(B60&lt;&gt;"","3.5","")</f>
        <v/>
      </c>
      <c r="B60" s="66"/>
      <c r="C60" s="67"/>
      <c r="D60" s="67"/>
      <c r="E60" s="67"/>
      <c r="F60" s="67"/>
      <c r="G60" s="68"/>
      <c r="H60" s="66"/>
      <c r="I60" s="67"/>
      <c r="J60" s="67"/>
      <c r="K60" s="67"/>
      <c r="L60" s="67"/>
      <c r="M60" s="67"/>
      <c r="N60" s="67"/>
      <c r="O60" s="67"/>
      <c r="P60" s="68"/>
      <c r="Q60" s="66"/>
      <c r="R60" s="67"/>
      <c r="S60" s="67"/>
      <c r="T60" s="67"/>
      <c r="U60" s="67"/>
      <c r="V60" s="67"/>
      <c r="W60" s="67"/>
      <c r="X60" s="68"/>
      <c r="Y60" s="86"/>
      <c r="Z60" s="87"/>
    </row>
    <row r="61" spans="1:26" ht="72" customHeight="1" x14ac:dyDescent="0.2">
      <c r="A61" s="19" t="str">
        <f>IF(B61&lt;&gt;"","3.6","")</f>
        <v/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6"/>
      <c r="R61" s="67"/>
      <c r="S61" s="67"/>
      <c r="T61" s="67"/>
      <c r="U61" s="67"/>
      <c r="V61" s="67"/>
      <c r="W61" s="67"/>
      <c r="X61" s="68"/>
      <c r="Y61" s="57"/>
      <c r="Z61" s="57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69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1"/>
    </row>
    <row r="66" spans="1:25" ht="48" customHeight="1" x14ac:dyDescent="0.2">
      <c r="B66" s="72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4"/>
    </row>
    <row r="67" spans="1:25" ht="48" customHeight="1" x14ac:dyDescent="0.2">
      <c r="B67" s="72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4"/>
    </row>
    <row r="68" spans="1:25" ht="48" customHeight="1" x14ac:dyDescent="0.2">
      <c r="B68" s="72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4"/>
    </row>
    <row r="69" spans="1:25" ht="48" customHeight="1" x14ac:dyDescent="0.2">
      <c r="B69" s="75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7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2" spans="1:25" ht="14.25" customHeight="1" x14ac:dyDescent="0.2"/>
    <row r="73" spans="1:25" ht="21" customHeight="1" x14ac:dyDescent="0.2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5" ht="10.15" customHeight="1" x14ac:dyDescent="0.2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5" ht="10.15" customHeight="1" x14ac:dyDescent="0.2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5" ht="21" customHeight="1" x14ac:dyDescent="0.2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5" ht="35.25" customHeight="1" x14ac:dyDescent="0.2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5" ht="21" customHeight="1" x14ac:dyDescent="0.2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5" ht="21" customHeight="1" x14ac:dyDescent="0.2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5" ht="21" customHeight="1" x14ac:dyDescent="0.2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21" customHeight="1" x14ac:dyDescent="0.2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">
      <c r="B83" s="64"/>
      <c r="C83" s="64"/>
      <c r="D83" s="64"/>
      <c r="E83" s="64"/>
      <c r="F83" s="64"/>
      <c r="G83" s="64"/>
      <c r="H83" s="64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">
      <c r="B84" s="64"/>
      <c r="C84" s="64"/>
      <c r="D84" s="64"/>
      <c r="E84" s="64"/>
      <c r="F84" s="64"/>
      <c r="G84" s="64"/>
      <c r="H84" s="64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14.25" customHeight="1" x14ac:dyDescent="0.2"/>
    <row r="86" spans="2:25" ht="21" customHeight="1" x14ac:dyDescent="0.2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ht="21" customHeight="1" x14ac:dyDescent="0.2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14.25" customHeight="1" x14ac:dyDescent="0.2"/>
    <row r="99" spans="2:25" ht="21" customHeight="1" x14ac:dyDescent="0.2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ht="21" customHeight="1" x14ac:dyDescent="0.2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14.25" customHeight="1" x14ac:dyDescent="0.2"/>
    <row r="112" spans="2:25" ht="14.25" customHeight="1" x14ac:dyDescent="0.2"/>
    <row r="113" spans="5:24" ht="21" customHeight="1" x14ac:dyDescent="0.2">
      <c r="E113" s="17" t="s">
        <v>60</v>
      </c>
      <c r="F113" s="32"/>
      <c r="G113" s="32"/>
      <c r="H113" s="32"/>
      <c r="I113" s="32"/>
      <c r="J113" s="32"/>
      <c r="Q113" s="17" t="s">
        <v>61</v>
      </c>
      <c r="R113" s="32"/>
      <c r="S113" s="32"/>
      <c r="T113" s="32"/>
      <c r="U113" s="32"/>
      <c r="V113" s="32"/>
      <c r="W113" s="32"/>
    </row>
    <row r="114" spans="5:24" ht="21" customHeight="1" x14ac:dyDescent="0.2">
      <c r="E114" s="17" t="s">
        <v>62</v>
      </c>
      <c r="F114" s="33"/>
      <c r="G114" s="33"/>
      <c r="H114" s="33"/>
      <c r="I114" s="33"/>
      <c r="J114" s="33"/>
      <c r="K114" s="5" t="s">
        <v>63</v>
      </c>
      <c r="Q114" s="17" t="s">
        <v>62</v>
      </c>
      <c r="R114" s="32"/>
      <c r="S114" s="32"/>
      <c r="T114" s="32"/>
      <c r="U114" s="32"/>
      <c r="V114" s="32"/>
      <c r="W114" s="32"/>
      <c r="X114" s="5" t="s">
        <v>63</v>
      </c>
    </row>
    <row r="115" spans="5:24" ht="21" customHeight="1" x14ac:dyDescent="0.2">
      <c r="E115" s="17" t="s">
        <v>64</v>
      </c>
      <c r="F115" s="33"/>
      <c r="G115" s="33"/>
      <c r="H115" s="33"/>
      <c r="I115" s="33"/>
      <c r="J115" s="33"/>
      <c r="Q115" s="34"/>
      <c r="R115" s="34"/>
      <c r="S115" s="34"/>
      <c r="T115" s="34"/>
      <c r="U115" s="34"/>
      <c r="V115" s="34"/>
      <c r="W115" s="34"/>
      <c r="X115" s="34"/>
    </row>
    <row r="116" spans="5:24" ht="24" customHeight="1" x14ac:dyDescent="0.2">
      <c r="E116" s="17" t="s">
        <v>65</v>
      </c>
      <c r="F116" s="29"/>
      <c r="G116" s="29"/>
      <c r="H116" s="29"/>
      <c r="I116" s="29"/>
      <c r="J116" s="29"/>
      <c r="Q116" s="17" t="s">
        <v>65</v>
      </c>
      <c r="R116" s="30"/>
      <c r="S116" s="30"/>
      <c r="T116" s="30"/>
      <c r="U116" s="30"/>
      <c r="V116" s="30"/>
      <c r="W116" s="30"/>
    </row>
    <row r="117" spans="5:24" ht="24" customHeight="1" x14ac:dyDescent="0.2">
      <c r="E117" s="17" t="s">
        <v>66</v>
      </c>
      <c r="F117" s="31"/>
      <c r="G117" s="31"/>
      <c r="H117" s="31"/>
      <c r="I117" s="31"/>
      <c r="J117" s="31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AFCE9FD8-DB82-41BB-B09F-A725856714A1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233E869-B8F9-4BC8-9688-C06FFAFB04B6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6:N29 L28:M29 R28:S29 K26:K29 O28:P29 Q26:Q29" xr:uid="{1A4E217C-A3DD-446C-A270-8787959C60F1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5DF45E24-52B4-48A5-AEE0-511D7AB5F35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ignoredErrors>
    <ignoredError sqref="V26" formula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29021E0-D157-4060-9C97-587A5EAD59D0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D86FEC33-43B0-4612-9A2D-8932615B0F39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1EA13DF3-8545-4499-8E0D-8C2D1CCA73DD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1D8EC801-DA1C-4FFA-98AC-E1089C59294E}">
          <x14:formula1>
            <xm:f>LIST!$E$2:$E$9</xm:f>
          </x14:formula1>
          <xm:sqref>B47:L51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FFC000"/>
  </sheetPr>
  <dimension ref="A1:Z118"/>
  <sheetViews>
    <sheetView view="pageBreakPreview" zoomScaleNormal="85" zoomScaleSheetLayoutView="100" workbookViewId="0">
      <selection activeCell="AA51" sqref="AA51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53" t="s">
        <v>40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54" t="s">
        <v>104</v>
      </c>
      <c r="K2" s="154"/>
      <c r="L2" s="154"/>
      <c r="M2" s="154"/>
      <c r="N2" s="154"/>
      <c r="O2" s="154"/>
      <c r="P2" s="154"/>
      <c r="Q2" s="154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53" t="s">
        <v>35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</row>
    <row r="4" spans="1:26" ht="21" customHeight="1" x14ac:dyDescent="0.2">
      <c r="A4" s="153" t="s">
        <v>1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</row>
    <row r="5" spans="1:26" ht="10.1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155"/>
      <c r="N7" s="156"/>
      <c r="O7" s="156"/>
      <c r="P7" s="157"/>
    </row>
    <row r="8" spans="1:26" ht="21" customHeight="1" x14ac:dyDescent="0.2">
      <c r="A8" s="9" t="s">
        <v>43</v>
      </c>
      <c r="G8" s="10"/>
      <c r="H8" s="155"/>
      <c r="I8" s="156"/>
      <c r="J8" s="157"/>
    </row>
    <row r="9" spans="1:26" ht="10.15" customHeight="1" x14ac:dyDescent="0.2"/>
    <row r="10" spans="1:26" s="8" customFormat="1" ht="30" customHeight="1" x14ac:dyDescent="0.2">
      <c r="A10" s="78" t="s">
        <v>7</v>
      </c>
      <c r="B10" s="78" t="s">
        <v>33</v>
      </c>
      <c r="C10" s="78"/>
      <c r="D10" s="78"/>
      <c r="E10" s="78"/>
      <c r="F10" s="78"/>
      <c r="G10" s="78"/>
      <c r="H10" s="78"/>
      <c r="I10" s="78"/>
      <c r="J10" s="78"/>
      <c r="K10" s="78" t="s">
        <v>34</v>
      </c>
      <c r="L10" s="78"/>
      <c r="M10" s="78"/>
      <c r="N10" s="78"/>
      <c r="O10" s="78"/>
      <c r="P10" s="78"/>
      <c r="Q10" s="78"/>
      <c r="R10" s="78"/>
      <c r="S10" s="78" t="s">
        <v>6</v>
      </c>
      <c r="T10" s="78"/>
      <c r="U10" s="78"/>
      <c r="V10" s="78"/>
      <c r="W10" s="78"/>
      <c r="X10" s="78"/>
      <c r="Y10" s="78"/>
      <c r="Z10" s="78"/>
    </row>
    <row r="11" spans="1:26" s="8" customFormat="1" ht="30" customHeight="1" x14ac:dyDescent="0.2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 t="s">
        <v>3</v>
      </c>
      <c r="L11" s="78"/>
      <c r="M11" s="78"/>
      <c r="N11" s="78" t="s">
        <v>4</v>
      </c>
      <c r="O11" s="78"/>
      <c r="P11" s="78"/>
      <c r="Q11" s="78" t="s">
        <v>5</v>
      </c>
      <c r="R11" s="78"/>
      <c r="S11" s="78" t="s">
        <v>3</v>
      </c>
      <c r="T11" s="78"/>
      <c r="U11" s="78"/>
      <c r="V11" s="78" t="s">
        <v>4</v>
      </c>
      <c r="W11" s="78"/>
      <c r="X11" s="78"/>
      <c r="Y11" s="78" t="s">
        <v>5</v>
      </c>
      <c r="Z11" s="78"/>
    </row>
    <row r="12" spans="1:26" ht="24" customHeight="1" x14ac:dyDescent="0.2">
      <c r="A12" s="107" t="s">
        <v>44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10"/>
    </row>
    <row r="13" spans="1:26" ht="24" customHeight="1" x14ac:dyDescent="0.2">
      <c r="A13" s="20">
        <v>1</v>
      </c>
      <c r="B13" s="146" t="s">
        <v>36</v>
      </c>
      <c r="C13" s="146"/>
      <c r="D13" s="146"/>
      <c r="E13" s="146"/>
      <c r="F13" s="146"/>
      <c r="G13" s="146"/>
      <c r="H13" s="146"/>
      <c r="I13" s="146"/>
      <c r="J13" s="146"/>
      <c r="K13" s="158">
        <v>12</v>
      </c>
      <c r="L13" s="158"/>
      <c r="M13" s="158"/>
      <c r="N13" s="150">
        <f>Q24</f>
        <v>0</v>
      </c>
      <c r="O13" s="150"/>
      <c r="P13" s="150"/>
      <c r="Q13" s="125">
        <f>V24/T24*100</f>
        <v>0</v>
      </c>
      <c r="R13" s="125"/>
      <c r="S13" s="159">
        <v>6605920</v>
      </c>
      <c r="T13" s="160"/>
      <c r="U13" s="161"/>
      <c r="V13" s="168"/>
      <c r="W13" s="169"/>
      <c r="X13" s="170"/>
      <c r="Y13" s="140">
        <f>V13/S13*100</f>
        <v>0</v>
      </c>
      <c r="Z13" s="141"/>
    </row>
    <row r="14" spans="1:26" ht="24" customHeight="1" x14ac:dyDescent="0.2">
      <c r="A14" s="20">
        <v>2</v>
      </c>
      <c r="B14" s="146" t="s">
        <v>37</v>
      </c>
      <c r="C14" s="146"/>
      <c r="D14" s="146"/>
      <c r="E14" s="146"/>
      <c r="F14" s="146"/>
      <c r="G14" s="146"/>
      <c r="H14" s="146"/>
      <c r="I14" s="146"/>
      <c r="J14" s="146"/>
      <c r="K14" s="147">
        <v>1375697.02</v>
      </c>
      <c r="L14" s="147"/>
      <c r="M14" s="147"/>
      <c r="N14" s="125">
        <f>Q25</f>
        <v>0</v>
      </c>
      <c r="O14" s="125"/>
      <c r="P14" s="125"/>
      <c r="Q14" s="125">
        <f>V25/T25*100</f>
        <v>0</v>
      </c>
      <c r="R14" s="125"/>
      <c r="S14" s="162"/>
      <c r="T14" s="163"/>
      <c r="U14" s="164"/>
      <c r="V14" s="171"/>
      <c r="W14" s="172"/>
      <c r="X14" s="173"/>
      <c r="Y14" s="142"/>
      <c r="Z14" s="143"/>
    </row>
    <row r="15" spans="1:26" ht="24" customHeight="1" x14ac:dyDescent="0.2">
      <c r="A15" s="20">
        <v>3</v>
      </c>
      <c r="B15" s="146" t="s">
        <v>38</v>
      </c>
      <c r="C15" s="146"/>
      <c r="D15" s="146"/>
      <c r="E15" s="146"/>
      <c r="F15" s="146"/>
      <c r="G15" s="146"/>
      <c r="H15" s="146"/>
      <c r="I15" s="146"/>
      <c r="J15" s="146"/>
      <c r="K15" s="149">
        <v>12</v>
      </c>
      <c r="L15" s="149"/>
      <c r="M15" s="149"/>
      <c r="N15" s="150">
        <f>Q27</f>
        <v>0</v>
      </c>
      <c r="O15" s="150"/>
      <c r="P15" s="150"/>
      <c r="Q15" s="125">
        <f>V26/T26*100</f>
        <v>0</v>
      </c>
      <c r="R15" s="125"/>
      <c r="S15" s="162"/>
      <c r="T15" s="163"/>
      <c r="U15" s="164"/>
      <c r="V15" s="171"/>
      <c r="W15" s="172"/>
      <c r="X15" s="173"/>
      <c r="Y15" s="142"/>
      <c r="Z15" s="143"/>
    </row>
    <row r="16" spans="1:26" ht="24" customHeight="1" x14ac:dyDescent="0.2">
      <c r="A16" s="20">
        <v>4</v>
      </c>
      <c r="B16" s="146" t="s">
        <v>39</v>
      </c>
      <c r="C16" s="146"/>
      <c r="D16" s="146"/>
      <c r="E16" s="146"/>
      <c r="F16" s="146"/>
      <c r="G16" s="146"/>
      <c r="H16" s="146"/>
      <c r="I16" s="146"/>
      <c r="J16" s="146"/>
      <c r="K16" s="149">
        <v>12</v>
      </c>
      <c r="L16" s="149"/>
      <c r="M16" s="149"/>
      <c r="N16" s="150">
        <f>Q28</f>
        <v>0</v>
      </c>
      <c r="O16" s="150"/>
      <c r="P16" s="150"/>
      <c r="Q16" s="125">
        <f>V28/T28*100</f>
        <v>0</v>
      </c>
      <c r="R16" s="125"/>
      <c r="S16" s="162"/>
      <c r="T16" s="163"/>
      <c r="U16" s="164"/>
      <c r="V16" s="171"/>
      <c r="W16" s="172"/>
      <c r="X16" s="173"/>
      <c r="Y16" s="142"/>
      <c r="Z16" s="143"/>
    </row>
    <row r="17" spans="1:26" s="11" customFormat="1" ht="48" customHeight="1" x14ac:dyDescent="0.2">
      <c r="A17" s="21">
        <v>5</v>
      </c>
      <c r="B17" s="151" t="s">
        <v>45</v>
      </c>
      <c r="C17" s="151"/>
      <c r="D17" s="151"/>
      <c r="E17" s="151"/>
      <c r="F17" s="151"/>
      <c r="G17" s="151"/>
      <c r="H17" s="151"/>
      <c r="I17" s="151"/>
      <c r="J17" s="151"/>
      <c r="K17" s="152">
        <v>12</v>
      </c>
      <c r="L17" s="152"/>
      <c r="M17" s="152"/>
      <c r="N17" s="150">
        <f>Q29</f>
        <v>0</v>
      </c>
      <c r="O17" s="150"/>
      <c r="P17" s="150"/>
      <c r="Q17" s="125">
        <f>V29/T29*100</f>
        <v>0</v>
      </c>
      <c r="R17" s="125"/>
      <c r="S17" s="165"/>
      <c r="T17" s="166"/>
      <c r="U17" s="167"/>
      <c r="V17" s="174"/>
      <c r="W17" s="175"/>
      <c r="X17" s="176"/>
      <c r="Y17" s="144"/>
      <c r="Z17" s="145"/>
    </row>
    <row r="18" spans="1:26" s="8" customFormat="1" ht="24" customHeight="1" x14ac:dyDescent="0.2">
      <c r="A18" s="136" t="s">
        <v>46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8"/>
      <c r="Q18" s="91">
        <f>V30</f>
        <v>0</v>
      </c>
      <c r="R18" s="91"/>
      <c r="S18" s="139">
        <f>SUM(S13)</f>
        <v>6605920</v>
      </c>
      <c r="T18" s="139"/>
      <c r="U18" s="139"/>
      <c r="V18" s="139">
        <f>SUM(V13)</f>
        <v>0</v>
      </c>
      <c r="W18" s="139"/>
      <c r="X18" s="139"/>
      <c r="Y18" s="135">
        <f>SUM(Y13)</f>
        <v>0</v>
      </c>
      <c r="Z18" s="135"/>
    </row>
    <row r="19" spans="1:26" ht="9.9499999999999993" customHeight="1" x14ac:dyDescent="0.2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78" t="s">
        <v>41</v>
      </c>
      <c r="C22" s="78"/>
      <c r="D22" s="78"/>
      <c r="E22" s="78"/>
      <c r="F22" s="78"/>
      <c r="G22" s="78"/>
      <c r="H22" s="78" t="s">
        <v>47</v>
      </c>
      <c r="I22" s="78"/>
      <c r="J22" s="78"/>
      <c r="K22" s="78" t="s">
        <v>42</v>
      </c>
      <c r="L22" s="78"/>
      <c r="M22" s="78"/>
      <c r="N22" s="78" t="s">
        <v>48</v>
      </c>
      <c r="O22" s="78"/>
      <c r="P22" s="78"/>
      <c r="Q22" s="78" t="s">
        <v>49</v>
      </c>
      <c r="R22" s="78"/>
      <c r="S22" s="78"/>
      <c r="T22" s="78" t="s">
        <v>50</v>
      </c>
      <c r="U22" s="78"/>
      <c r="V22" s="82" t="s">
        <v>9</v>
      </c>
      <c r="W22" s="82"/>
      <c r="X22" s="78" t="s">
        <v>10</v>
      </c>
      <c r="Y22" s="78"/>
      <c r="Z22" s="78"/>
    </row>
    <row r="23" spans="1:26" ht="24" customHeight="1" x14ac:dyDescent="0.2">
      <c r="A23" s="107" t="s">
        <v>44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9"/>
      <c r="U23" s="109"/>
      <c r="V23" s="108"/>
      <c r="W23" s="108"/>
      <c r="X23" s="108"/>
      <c r="Y23" s="108"/>
      <c r="Z23" s="110"/>
    </row>
    <row r="24" spans="1:26" ht="24" customHeight="1" x14ac:dyDescent="0.2">
      <c r="A24" s="25">
        <v>1</v>
      </c>
      <c r="B24" s="111" t="s">
        <v>36</v>
      </c>
      <c r="C24" s="111"/>
      <c r="D24" s="111"/>
      <c r="E24" s="111"/>
      <c r="F24" s="111"/>
      <c r="G24" s="111"/>
      <c r="H24" s="112">
        <v>12</v>
      </c>
      <c r="I24" s="112"/>
      <c r="J24" s="112"/>
      <c r="K24" s="104"/>
      <c r="L24" s="104"/>
      <c r="M24" s="104"/>
      <c r="N24" s="104"/>
      <c r="O24" s="104"/>
      <c r="P24" s="104"/>
      <c r="Q24" s="104"/>
      <c r="R24" s="104"/>
      <c r="S24" s="105"/>
      <c r="T24" s="101">
        <v>10</v>
      </c>
      <c r="U24" s="101"/>
      <c r="V24" s="94">
        <f>(T24*((K24*0)+(N24*50)+(Q24*100)))/(H24*100)</f>
        <v>0</v>
      </c>
      <c r="W24" s="95"/>
      <c r="X24" s="113"/>
      <c r="Y24" s="93"/>
      <c r="Z24" s="114"/>
    </row>
    <row r="25" spans="1:26" ht="24" customHeight="1" x14ac:dyDescent="0.2">
      <c r="A25" s="25">
        <v>2</v>
      </c>
      <c r="B25" s="111" t="s">
        <v>37</v>
      </c>
      <c r="C25" s="111"/>
      <c r="D25" s="111"/>
      <c r="E25" s="111"/>
      <c r="F25" s="111"/>
      <c r="G25" s="111"/>
      <c r="H25" s="121">
        <v>1375697.02</v>
      </c>
      <c r="I25" s="121"/>
      <c r="J25" s="121"/>
      <c r="K25" s="122"/>
      <c r="L25" s="122"/>
      <c r="M25" s="122"/>
      <c r="N25" s="122"/>
      <c r="O25" s="122"/>
      <c r="P25" s="122"/>
      <c r="Q25" s="122"/>
      <c r="R25" s="122"/>
      <c r="S25" s="203"/>
      <c r="T25" s="101">
        <v>40</v>
      </c>
      <c r="U25" s="101"/>
      <c r="V25" s="94">
        <f>(T25*((K25*0)+(N25*50)+(Q25*100)))/(H25*100)</f>
        <v>0</v>
      </c>
      <c r="W25" s="95"/>
      <c r="X25" s="115"/>
      <c r="Y25" s="116"/>
      <c r="Z25" s="117"/>
    </row>
    <row r="26" spans="1:26" ht="24" customHeight="1" x14ac:dyDescent="0.2">
      <c r="A26" s="26">
        <v>3</v>
      </c>
      <c r="B26" s="96" t="s">
        <v>38</v>
      </c>
      <c r="C26" s="96"/>
      <c r="D26" s="96"/>
      <c r="E26" s="96"/>
      <c r="F26" s="96"/>
      <c r="G26" s="96"/>
      <c r="H26" s="97">
        <v>12</v>
      </c>
      <c r="I26" s="97"/>
      <c r="J26" s="97"/>
      <c r="K26" s="197">
        <f>K27</f>
        <v>0</v>
      </c>
      <c r="L26" s="198"/>
      <c r="M26" s="199"/>
      <c r="N26" s="197">
        <f t="shared" ref="N26" si="0">N27</f>
        <v>0</v>
      </c>
      <c r="O26" s="198"/>
      <c r="P26" s="199"/>
      <c r="Q26" s="197">
        <f t="shared" ref="Q26" si="1">Q27</f>
        <v>0</v>
      </c>
      <c r="R26" s="198"/>
      <c r="S26" s="199"/>
      <c r="T26" s="123">
        <f>SUM(T27)</f>
        <v>20</v>
      </c>
      <c r="U26" s="123"/>
      <c r="V26" s="124">
        <f>SUM(V27)</f>
        <v>0</v>
      </c>
      <c r="W26" s="125"/>
      <c r="X26" s="115"/>
      <c r="Y26" s="116"/>
      <c r="Z26" s="117"/>
    </row>
    <row r="27" spans="1:26" ht="48" customHeight="1" x14ac:dyDescent="0.2">
      <c r="A27" s="20">
        <v>3.1</v>
      </c>
      <c r="B27" s="126" t="s">
        <v>103</v>
      </c>
      <c r="C27" s="127"/>
      <c r="D27" s="127"/>
      <c r="E27" s="127"/>
      <c r="F27" s="127"/>
      <c r="G27" s="128"/>
      <c r="H27" s="129">
        <v>12</v>
      </c>
      <c r="I27" s="130"/>
      <c r="J27" s="131"/>
      <c r="K27" s="105"/>
      <c r="L27" s="132"/>
      <c r="M27" s="133"/>
      <c r="N27" s="105"/>
      <c r="O27" s="132"/>
      <c r="P27" s="133"/>
      <c r="Q27" s="105"/>
      <c r="R27" s="132"/>
      <c r="S27" s="132"/>
      <c r="T27" s="134">
        <v>20</v>
      </c>
      <c r="U27" s="134"/>
      <c r="V27" s="94">
        <f>(T27*((K27*0)+(N27*50)+(Q27*100)))/(H27*100)</f>
        <v>0</v>
      </c>
      <c r="W27" s="95"/>
      <c r="X27" s="115"/>
      <c r="Y27" s="116"/>
      <c r="Z27" s="117"/>
    </row>
    <row r="28" spans="1:26" ht="48" customHeight="1" x14ac:dyDescent="0.2">
      <c r="A28" s="25">
        <v>4</v>
      </c>
      <c r="B28" s="102" t="s">
        <v>39</v>
      </c>
      <c r="C28" s="102"/>
      <c r="D28" s="102"/>
      <c r="E28" s="102"/>
      <c r="F28" s="102"/>
      <c r="G28" s="102"/>
      <c r="H28" s="106">
        <v>12</v>
      </c>
      <c r="I28" s="106"/>
      <c r="J28" s="106"/>
      <c r="K28" s="104"/>
      <c r="L28" s="104"/>
      <c r="M28" s="104"/>
      <c r="N28" s="104"/>
      <c r="O28" s="104"/>
      <c r="P28" s="104"/>
      <c r="Q28" s="104"/>
      <c r="R28" s="104"/>
      <c r="S28" s="105"/>
      <c r="T28" s="101">
        <v>15</v>
      </c>
      <c r="U28" s="101"/>
      <c r="V28" s="94">
        <f t="shared" ref="V28:V29" si="2">(T28*((K28*0)+(N28*50)+(Q28*100)))/(H28*100)</f>
        <v>0</v>
      </c>
      <c r="W28" s="95"/>
      <c r="X28" s="115"/>
      <c r="Y28" s="116"/>
      <c r="Z28" s="117"/>
    </row>
    <row r="29" spans="1:26" ht="48" customHeight="1" x14ac:dyDescent="0.2">
      <c r="A29" s="25">
        <v>5</v>
      </c>
      <c r="B29" s="102" t="s">
        <v>51</v>
      </c>
      <c r="C29" s="102"/>
      <c r="D29" s="102"/>
      <c r="E29" s="102"/>
      <c r="F29" s="102"/>
      <c r="G29" s="102"/>
      <c r="H29" s="103">
        <v>12</v>
      </c>
      <c r="I29" s="103"/>
      <c r="J29" s="103"/>
      <c r="K29" s="104"/>
      <c r="L29" s="104"/>
      <c r="M29" s="104"/>
      <c r="N29" s="104"/>
      <c r="O29" s="104"/>
      <c r="P29" s="104"/>
      <c r="Q29" s="104"/>
      <c r="R29" s="104"/>
      <c r="S29" s="105"/>
      <c r="T29" s="101">
        <v>15</v>
      </c>
      <c r="U29" s="101"/>
      <c r="V29" s="94">
        <f t="shared" si="2"/>
        <v>0</v>
      </c>
      <c r="W29" s="95"/>
      <c r="X29" s="118"/>
      <c r="Y29" s="119"/>
      <c r="Z29" s="120"/>
    </row>
    <row r="30" spans="1:26" ht="24" customHeight="1" x14ac:dyDescent="0.2">
      <c r="A30" s="88" t="s">
        <v>11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9">
        <f>SUM(T24,T25,T26,T28,T29)</f>
        <v>100</v>
      </c>
      <c r="U30" s="90"/>
      <c r="V30" s="91">
        <f>SUM(V24:W26,V28:W29)</f>
        <v>0</v>
      </c>
      <c r="W30" s="91"/>
      <c r="X30" s="92"/>
      <c r="Y30" s="92"/>
      <c r="Z30" s="92"/>
    </row>
    <row r="31" spans="1:26" ht="9.9499999999999993" customHeight="1" x14ac:dyDescent="0.2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78" t="s">
        <v>52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9" t="s">
        <v>53</v>
      </c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1"/>
      <c r="Y33" s="82" t="s">
        <v>54</v>
      </c>
      <c r="Z33" s="82"/>
    </row>
    <row r="34" spans="1:26" ht="24" customHeight="1" x14ac:dyDescent="0.2">
      <c r="A34" s="83" t="s">
        <v>55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5"/>
    </row>
    <row r="35" spans="1:26" ht="48" customHeight="1" x14ac:dyDescent="0.2">
      <c r="A35" s="19" t="str">
        <f>IF(B35&lt;&gt;"","2.1.1","")</f>
        <v/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57"/>
      <c r="Z35" s="57"/>
    </row>
    <row r="36" spans="1:26" ht="48" customHeight="1" x14ac:dyDescent="0.2">
      <c r="A36" s="19" t="str">
        <f>IF(B36&lt;&gt;"","2.1.2","")</f>
        <v/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57"/>
      <c r="Z36" s="57"/>
    </row>
    <row r="37" spans="1:26" ht="48" customHeight="1" x14ac:dyDescent="0.2">
      <c r="A37" s="19" t="str">
        <f>IF(B37&lt;&gt;"","2.1.3","")</f>
        <v/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57"/>
      <c r="Z37" s="57"/>
    </row>
    <row r="38" spans="1:26" ht="48" customHeight="1" x14ac:dyDescent="0.2">
      <c r="A38" s="19" t="str">
        <f>IF(B38&lt;&gt;"","2.1.4","")</f>
        <v/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6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57"/>
      <c r="Z38" s="57"/>
    </row>
    <row r="39" spans="1:26" ht="48" customHeight="1" x14ac:dyDescent="0.2">
      <c r="A39" s="19" t="str">
        <f>IF(B39&lt;&gt;"","2.1.5","")</f>
        <v/>
      </c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8"/>
      <c r="M39" s="66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8"/>
      <c r="Y39" s="86"/>
      <c r="Z39" s="87"/>
    </row>
    <row r="40" spans="1:26" ht="24" customHeight="1" x14ac:dyDescent="0.2">
      <c r="A40" s="83" t="s">
        <v>56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5"/>
    </row>
    <row r="41" spans="1:26" ht="48" customHeight="1" x14ac:dyDescent="0.2">
      <c r="A41" s="19" t="str">
        <f>IF(B41&lt;&gt;"","2.2.1","")</f>
        <v/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8"/>
      <c r="Y41" s="57"/>
      <c r="Z41" s="57"/>
    </row>
    <row r="42" spans="1:26" ht="48" customHeight="1" x14ac:dyDescent="0.2">
      <c r="A42" s="19" t="str">
        <f>IF(B42&lt;&gt;"","2.2.2","")</f>
        <v/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6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57"/>
      <c r="Z42" s="57"/>
    </row>
    <row r="43" spans="1:26" ht="48" customHeight="1" x14ac:dyDescent="0.2">
      <c r="A43" s="19" t="str">
        <f>IF(B43&lt;&gt;"","2.2.3","")</f>
        <v/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8"/>
      <c r="Y43" s="57"/>
      <c r="Z43" s="57"/>
    </row>
    <row r="44" spans="1:26" ht="48" customHeight="1" x14ac:dyDescent="0.2">
      <c r="A44" s="19" t="str">
        <f>IF(B44&lt;&gt;"","2.2.4","")</f>
        <v/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6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57"/>
      <c r="Z44" s="57"/>
    </row>
    <row r="45" spans="1:26" ht="48" customHeight="1" x14ac:dyDescent="0.2">
      <c r="A45" s="19" t="str">
        <f>IF(B45&lt;&gt;"","2.2.5","")</f>
        <v/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6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8"/>
      <c r="Y45" s="57"/>
      <c r="Z45" s="57"/>
    </row>
    <row r="46" spans="1:26" ht="24" customHeight="1" x14ac:dyDescent="0.2">
      <c r="A46" s="83" t="s">
        <v>57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5"/>
    </row>
    <row r="47" spans="1:26" ht="48" customHeight="1" x14ac:dyDescent="0.2">
      <c r="A47" s="19" t="str">
        <f>IF(B47&lt;&gt;"","2.3.1","")</f>
        <v/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6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8"/>
      <c r="Y47" s="57"/>
      <c r="Z47" s="57"/>
    </row>
    <row r="48" spans="1:26" ht="48" customHeight="1" x14ac:dyDescent="0.2">
      <c r="A48" s="19" t="str">
        <f>IF(B48&lt;&gt;"","2.3.2","")</f>
        <v/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6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8"/>
      <c r="Y48" s="57"/>
      <c r="Z48" s="57"/>
    </row>
    <row r="49" spans="1:26" ht="48" customHeight="1" x14ac:dyDescent="0.2">
      <c r="A49" s="19" t="str">
        <f>IF(B49&lt;&gt;"","2.3.3","")</f>
        <v/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6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8"/>
      <c r="Y49" s="57"/>
      <c r="Z49" s="57"/>
    </row>
    <row r="50" spans="1:26" ht="48" customHeight="1" x14ac:dyDescent="0.2">
      <c r="A50" s="19" t="str">
        <f>IF(B50&lt;&gt;"","2.3.4","")</f>
        <v/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6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8"/>
      <c r="Y50" s="57"/>
      <c r="Z50" s="57"/>
    </row>
    <row r="51" spans="1:26" ht="48" customHeight="1" x14ac:dyDescent="0.2">
      <c r="A51" s="19" t="str">
        <f>IF(B51&lt;&gt;"","2.3.5","")</f>
        <v/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6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8"/>
      <c r="Y51" s="57"/>
      <c r="Z51" s="57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78" t="s">
        <v>58</v>
      </c>
      <c r="C55" s="78"/>
      <c r="D55" s="78"/>
      <c r="E55" s="78"/>
      <c r="F55" s="78"/>
      <c r="G55" s="78"/>
      <c r="H55" s="78" t="s">
        <v>53</v>
      </c>
      <c r="I55" s="78"/>
      <c r="J55" s="78"/>
      <c r="K55" s="78"/>
      <c r="L55" s="78"/>
      <c r="M55" s="78"/>
      <c r="N55" s="78"/>
      <c r="O55" s="78"/>
      <c r="P55" s="78"/>
      <c r="Q55" s="79" t="s">
        <v>59</v>
      </c>
      <c r="R55" s="80"/>
      <c r="S55" s="80"/>
      <c r="T55" s="80"/>
      <c r="U55" s="80"/>
      <c r="V55" s="80"/>
      <c r="W55" s="80"/>
      <c r="X55" s="81"/>
      <c r="Y55" s="82" t="s">
        <v>54</v>
      </c>
      <c r="Z55" s="82"/>
    </row>
    <row r="56" spans="1:26" ht="72" customHeight="1" x14ac:dyDescent="0.2">
      <c r="A56" s="19" t="str">
        <f>IF(B56&lt;&gt;"","3.1","")</f>
        <v/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6"/>
      <c r="R56" s="67"/>
      <c r="S56" s="67"/>
      <c r="T56" s="67"/>
      <c r="U56" s="67"/>
      <c r="V56" s="67"/>
      <c r="W56" s="67"/>
      <c r="X56" s="68"/>
      <c r="Y56" s="57"/>
      <c r="Z56" s="57"/>
    </row>
    <row r="57" spans="1:26" ht="72" customHeight="1" x14ac:dyDescent="0.2">
      <c r="A57" s="19" t="str">
        <f>IF(B57&lt;&gt;"","3.2","")</f>
        <v/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6"/>
      <c r="R57" s="67"/>
      <c r="S57" s="67"/>
      <c r="T57" s="67"/>
      <c r="U57" s="67"/>
      <c r="V57" s="67"/>
      <c r="W57" s="67"/>
      <c r="X57" s="68"/>
      <c r="Y57" s="57"/>
      <c r="Z57" s="57"/>
    </row>
    <row r="58" spans="1:26" ht="72" customHeight="1" x14ac:dyDescent="0.2">
      <c r="A58" s="19" t="str">
        <f>IF(B58&lt;&gt;"","3.3","")</f>
        <v/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6"/>
      <c r="R58" s="67"/>
      <c r="S58" s="67"/>
      <c r="T58" s="67"/>
      <c r="U58" s="67"/>
      <c r="V58" s="67"/>
      <c r="W58" s="67"/>
      <c r="X58" s="68"/>
      <c r="Y58" s="57"/>
      <c r="Z58" s="57"/>
    </row>
    <row r="59" spans="1:26" ht="72" customHeight="1" x14ac:dyDescent="0.2">
      <c r="A59" s="19" t="str">
        <f>IF(B59&lt;&gt;"","3.4","")</f>
        <v/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6"/>
      <c r="R59" s="67"/>
      <c r="S59" s="67"/>
      <c r="T59" s="67"/>
      <c r="U59" s="67"/>
      <c r="V59" s="67"/>
      <c r="W59" s="67"/>
      <c r="X59" s="68"/>
      <c r="Y59" s="57"/>
      <c r="Z59" s="57"/>
    </row>
    <row r="60" spans="1:26" ht="72" customHeight="1" x14ac:dyDescent="0.2">
      <c r="A60" s="19" t="str">
        <f>IF(B60&lt;&gt;"","3.5","")</f>
        <v/>
      </c>
      <c r="B60" s="66"/>
      <c r="C60" s="67"/>
      <c r="D60" s="67"/>
      <c r="E60" s="67"/>
      <c r="F60" s="67"/>
      <c r="G60" s="68"/>
      <c r="H60" s="66"/>
      <c r="I60" s="67"/>
      <c r="J60" s="67"/>
      <c r="K60" s="67"/>
      <c r="L60" s="67"/>
      <c r="M60" s="67"/>
      <c r="N60" s="67"/>
      <c r="O60" s="67"/>
      <c r="P60" s="68"/>
      <c r="Q60" s="66"/>
      <c r="R60" s="67"/>
      <c r="S60" s="67"/>
      <c r="T60" s="67"/>
      <c r="U60" s="67"/>
      <c r="V60" s="67"/>
      <c r="W60" s="67"/>
      <c r="X60" s="68"/>
      <c r="Y60" s="86"/>
      <c r="Z60" s="87"/>
    </row>
    <row r="61" spans="1:26" ht="72" customHeight="1" x14ac:dyDescent="0.2">
      <c r="A61" s="19" t="str">
        <f>IF(B61&lt;&gt;"","3.6","")</f>
        <v/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6"/>
      <c r="R61" s="67"/>
      <c r="S61" s="67"/>
      <c r="T61" s="67"/>
      <c r="U61" s="67"/>
      <c r="V61" s="67"/>
      <c r="W61" s="67"/>
      <c r="X61" s="68"/>
      <c r="Y61" s="57"/>
      <c r="Z61" s="57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69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1"/>
    </row>
    <row r="66" spans="1:25" ht="48" customHeight="1" x14ac:dyDescent="0.2">
      <c r="B66" s="72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4"/>
    </row>
    <row r="67" spans="1:25" ht="48" customHeight="1" x14ac:dyDescent="0.2">
      <c r="B67" s="72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4"/>
    </row>
    <row r="68" spans="1:25" ht="48" customHeight="1" x14ac:dyDescent="0.2">
      <c r="B68" s="72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4"/>
    </row>
    <row r="69" spans="1:25" ht="48" customHeight="1" x14ac:dyDescent="0.2">
      <c r="B69" s="75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7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2" spans="1:25" ht="14.25" customHeight="1" x14ac:dyDescent="0.2"/>
    <row r="73" spans="1:25" ht="21" customHeight="1" x14ac:dyDescent="0.2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5" ht="10.15" customHeight="1" x14ac:dyDescent="0.2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5" ht="10.15" customHeight="1" x14ac:dyDescent="0.2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5" ht="21" customHeight="1" x14ac:dyDescent="0.2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5" ht="35.25" customHeight="1" x14ac:dyDescent="0.2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5" ht="21" customHeight="1" x14ac:dyDescent="0.2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5" ht="21" customHeight="1" x14ac:dyDescent="0.2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5" ht="21" customHeight="1" x14ac:dyDescent="0.2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21" customHeight="1" x14ac:dyDescent="0.2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">
      <c r="B83" s="64"/>
      <c r="C83" s="64"/>
      <c r="D83" s="64"/>
      <c r="E83" s="64"/>
      <c r="F83" s="64"/>
      <c r="G83" s="64"/>
      <c r="H83" s="64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">
      <c r="B84" s="64"/>
      <c r="C84" s="64"/>
      <c r="D84" s="64"/>
      <c r="E84" s="64"/>
      <c r="F84" s="64"/>
      <c r="G84" s="64"/>
      <c r="H84" s="64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14.25" customHeight="1" x14ac:dyDescent="0.2"/>
    <row r="86" spans="2:25" ht="21" customHeight="1" x14ac:dyDescent="0.2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ht="21" customHeight="1" x14ac:dyDescent="0.2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14.25" customHeight="1" x14ac:dyDescent="0.2"/>
    <row r="99" spans="2:25" ht="21" customHeight="1" x14ac:dyDescent="0.2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ht="21" customHeight="1" x14ac:dyDescent="0.2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14.25" customHeight="1" x14ac:dyDescent="0.2"/>
    <row r="112" spans="2:25" ht="14.25" customHeight="1" x14ac:dyDescent="0.2"/>
    <row r="113" spans="5:24" ht="21" customHeight="1" x14ac:dyDescent="0.2">
      <c r="E113" s="17" t="s">
        <v>60</v>
      </c>
      <c r="F113" s="32"/>
      <c r="G113" s="32"/>
      <c r="H113" s="32"/>
      <c r="I113" s="32"/>
      <c r="J113" s="32"/>
      <c r="Q113" s="17" t="s">
        <v>61</v>
      </c>
      <c r="R113" s="32"/>
      <c r="S113" s="32"/>
      <c r="T113" s="32"/>
      <c r="U113" s="32"/>
      <c r="V113" s="32"/>
      <c r="W113" s="32"/>
    </row>
    <row r="114" spans="5:24" ht="21" customHeight="1" x14ac:dyDescent="0.2">
      <c r="E114" s="17" t="s">
        <v>62</v>
      </c>
      <c r="F114" s="33"/>
      <c r="G114" s="33"/>
      <c r="H114" s="33"/>
      <c r="I114" s="33"/>
      <c r="J114" s="33"/>
      <c r="K114" s="5" t="s">
        <v>63</v>
      </c>
      <c r="Q114" s="17" t="s">
        <v>62</v>
      </c>
      <c r="R114" s="32"/>
      <c r="S114" s="32"/>
      <c r="T114" s="32"/>
      <c r="U114" s="32"/>
      <c r="V114" s="32"/>
      <c r="W114" s="32"/>
      <c r="X114" s="5" t="s">
        <v>63</v>
      </c>
    </row>
    <row r="115" spans="5:24" ht="21" customHeight="1" x14ac:dyDescent="0.2">
      <c r="E115" s="17" t="s">
        <v>64</v>
      </c>
      <c r="F115" s="33"/>
      <c r="G115" s="33"/>
      <c r="H115" s="33"/>
      <c r="I115" s="33"/>
      <c r="J115" s="33"/>
      <c r="Q115" s="34"/>
      <c r="R115" s="34"/>
      <c r="S115" s="34"/>
      <c r="T115" s="34"/>
      <c r="U115" s="34"/>
      <c r="V115" s="34"/>
      <c r="W115" s="34"/>
      <c r="X115" s="34"/>
    </row>
    <row r="116" spans="5:24" ht="24" customHeight="1" x14ac:dyDescent="0.2">
      <c r="E116" s="17" t="s">
        <v>65</v>
      </c>
      <c r="F116" s="29"/>
      <c r="G116" s="29"/>
      <c r="H116" s="29"/>
      <c r="I116" s="29"/>
      <c r="J116" s="29"/>
      <c r="Q116" s="17" t="s">
        <v>65</v>
      </c>
      <c r="R116" s="30"/>
      <c r="S116" s="30"/>
      <c r="T116" s="30"/>
      <c r="U116" s="30"/>
      <c r="V116" s="30"/>
      <c r="W116" s="30"/>
    </row>
    <row r="117" spans="5:24" ht="24" customHeight="1" x14ac:dyDescent="0.2">
      <c r="E117" s="17" t="s">
        <v>66</v>
      </c>
      <c r="F117" s="31"/>
      <c r="G117" s="31"/>
      <c r="H117" s="31"/>
      <c r="I117" s="31"/>
      <c r="J117" s="31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53524020-F482-4665-8DAC-4EF835A8C4C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59A9733F-4BA9-48BE-9537-8A60D95A063B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533D6665-56AD-47B5-9015-A9961575FF09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ED104B7E-9DAA-48B7-9856-F7E3501432B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98953C3-AAFA-4D65-8C33-EB31C465EFE0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590D2617-A32D-43E9-A00F-F4A1CA2F8DA7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D8F13DFE-FE32-4D55-AF9B-24F382AE2153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71764C70-EB7D-4C83-86F9-21F29A5EAD40}">
          <x14:formula1>
            <xm:f>LIST!$E$2:$E$9</xm:f>
          </x14:formula1>
          <xm:sqref>B47:L51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C000"/>
  </sheetPr>
  <dimension ref="A1:Z118"/>
  <sheetViews>
    <sheetView view="pageBreakPreview" zoomScaleNormal="85" zoomScaleSheetLayoutView="100" workbookViewId="0">
      <selection activeCell="AA51" sqref="AA51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53" t="s">
        <v>40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54" t="s">
        <v>104</v>
      </c>
      <c r="K2" s="154"/>
      <c r="L2" s="154"/>
      <c r="M2" s="154"/>
      <c r="N2" s="154"/>
      <c r="O2" s="154"/>
      <c r="P2" s="154"/>
      <c r="Q2" s="154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53" t="s">
        <v>25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</row>
    <row r="4" spans="1:26" ht="21" customHeight="1" x14ac:dyDescent="0.2">
      <c r="A4" s="153" t="s">
        <v>1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</row>
    <row r="5" spans="1:26" ht="10.1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155"/>
      <c r="N7" s="156"/>
      <c r="O7" s="156"/>
      <c r="P7" s="157"/>
    </row>
    <row r="8" spans="1:26" ht="21" customHeight="1" x14ac:dyDescent="0.2">
      <c r="A8" s="9" t="s">
        <v>43</v>
      </c>
      <c r="G8" s="10"/>
      <c r="H8" s="155"/>
      <c r="I8" s="156"/>
      <c r="J8" s="157"/>
    </row>
    <row r="9" spans="1:26" ht="10.15" customHeight="1" x14ac:dyDescent="0.2"/>
    <row r="10" spans="1:26" s="8" customFormat="1" ht="30" customHeight="1" x14ac:dyDescent="0.2">
      <c r="A10" s="78" t="s">
        <v>7</v>
      </c>
      <c r="B10" s="78" t="s">
        <v>33</v>
      </c>
      <c r="C10" s="78"/>
      <c r="D10" s="78"/>
      <c r="E10" s="78"/>
      <c r="F10" s="78"/>
      <c r="G10" s="78"/>
      <c r="H10" s="78"/>
      <c r="I10" s="78"/>
      <c r="J10" s="78"/>
      <c r="K10" s="78" t="s">
        <v>34</v>
      </c>
      <c r="L10" s="78"/>
      <c r="M10" s="78"/>
      <c r="N10" s="78"/>
      <c r="O10" s="78"/>
      <c r="P10" s="78"/>
      <c r="Q10" s="78"/>
      <c r="R10" s="78"/>
      <c r="S10" s="78" t="s">
        <v>6</v>
      </c>
      <c r="T10" s="78"/>
      <c r="U10" s="78"/>
      <c r="V10" s="78"/>
      <c r="W10" s="78"/>
      <c r="X10" s="78"/>
      <c r="Y10" s="78"/>
      <c r="Z10" s="78"/>
    </row>
    <row r="11" spans="1:26" s="8" customFormat="1" ht="30" customHeight="1" x14ac:dyDescent="0.2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 t="s">
        <v>3</v>
      </c>
      <c r="L11" s="78"/>
      <c r="M11" s="78"/>
      <c r="N11" s="78" t="s">
        <v>4</v>
      </c>
      <c r="O11" s="78"/>
      <c r="P11" s="78"/>
      <c r="Q11" s="78" t="s">
        <v>5</v>
      </c>
      <c r="R11" s="78"/>
      <c r="S11" s="78" t="s">
        <v>3</v>
      </c>
      <c r="T11" s="78"/>
      <c r="U11" s="78"/>
      <c r="V11" s="78" t="s">
        <v>4</v>
      </c>
      <c r="W11" s="78"/>
      <c r="X11" s="78"/>
      <c r="Y11" s="78" t="s">
        <v>5</v>
      </c>
      <c r="Z11" s="78"/>
    </row>
    <row r="12" spans="1:26" ht="24" customHeight="1" x14ac:dyDescent="0.2">
      <c r="A12" s="107" t="s">
        <v>44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10"/>
    </row>
    <row r="13" spans="1:26" ht="24" customHeight="1" x14ac:dyDescent="0.2">
      <c r="A13" s="20">
        <v>1</v>
      </c>
      <c r="B13" s="146" t="s">
        <v>36</v>
      </c>
      <c r="C13" s="146"/>
      <c r="D13" s="146"/>
      <c r="E13" s="146"/>
      <c r="F13" s="146"/>
      <c r="G13" s="146"/>
      <c r="H13" s="146"/>
      <c r="I13" s="146"/>
      <c r="J13" s="146"/>
      <c r="K13" s="158">
        <v>12</v>
      </c>
      <c r="L13" s="158"/>
      <c r="M13" s="158"/>
      <c r="N13" s="150">
        <f>Q24</f>
        <v>0</v>
      </c>
      <c r="O13" s="150"/>
      <c r="P13" s="150"/>
      <c r="Q13" s="125">
        <f>V24/T24*100</f>
        <v>0</v>
      </c>
      <c r="R13" s="125"/>
      <c r="S13" s="159">
        <v>11717600</v>
      </c>
      <c r="T13" s="160"/>
      <c r="U13" s="161"/>
      <c r="V13" s="168"/>
      <c r="W13" s="169"/>
      <c r="X13" s="170"/>
      <c r="Y13" s="140">
        <f>V13/S13*100</f>
        <v>0</v>
      </c>
      <c r="Z13" s="141"/>
    </row>
    <row r="14" spans="1:26" ht="24" customHeight="1" x14ac:dyDescent="0.2">
      <c r="A14" s="20">
        <v>2</v>
      </c>
      <c r="B14" s="146" t="s">
        <v>37</v>
      </c>
      <c r="C14" s="146"/>
      <c r="D14" s="146"/>
      <c r="E14" s="146"/>
      <c r="F14" s="146"/>
      <c r="G14" s="146"/>
      <c r="H14" s="146"/>
      <c r="I14" s="146"/>
      <c r="J14" s="146"/>
      <c r="K14" s="147">
        <v>946527.74</v>
      </c>
      <c r="L14" s="147"/>
      <c r="M14" s="147"/>
      <c r="N14" s="125">
        <f>Q25</f>
        <v>0</v>
      </c>
      <c r="O14" s="125"/>
      <c r="P14" s="125"/>
      <c r="Q14" s="125">
        <f>V25/T25*100</f>
        <v>0</v>
      </c>
      <c r="R14" s="125"/>
      <c r="S14" s="162"/>
      <c r="T14" s="163"/>
      <c r="U14" s="164"/>
      <c r="V14" s="171"/>
      <c r="W14" s="172"/>
      <c r="X14" s="173"/>
      <c r="Y14" s="142"/>
      <c r="Z14" s="143"/>
    </row>
    <row r="15" spans="1:26" ht="24" customHeight="1" x14ac:dyDescent="0.2">
      <c r="A15" s="20">
        <v>3</v>
      </c>
      <c r="B15" s="146" t="s">
        <v>38</v>
      </c>
      <c r="C15" s="146"/>
      <c r="D15" s="146"/>
      <c r="E15" s="146"/>
      <c r="F15" s="146"/>
      <c r="G15" s="146"/>
      <c r="H15" s="146"/>
      <c r="I15" s="146"/>
      <c r="J15" s="146"/>
      <c r="K15" s="149">
        <v>12</v>
      </c>
      <c r="L15" s="149"/>
      <c r="M15" s="149"/>
      <c r="N15" s="150">
        <f>Q27</f>
        <v>0</v>
      </c>
      <c r="O15" s="150"/>
      <c r="P15" s="150"/>
      <c r="Q15" s="125">
        <f>V26/T26*100</f>
        <v>0</v>
      </c>
      <c r="R15" s="125"/>
      <c r="S15" s="162"/>
      <c r="T15" s="163"/>
      <c r="U15" s="164"/>
      <c r="V15" s="171"/>
      <c r="W15" s="172"/>
      <c r="X15" s="173"/>
      <c r="Y15" s="142"/>
      <c r="Z15" s="143"/>
    </row>
    <row r="16" spans="1:26" ht="24" customHeight="1" x14ac:dyDescent="0.2">
      <c r="A16" s="20">
        <v>4</v>
      </c>
      <c r="B16" s="146" t="s">
        <v>39</v>
      </c>
      <c r="C16" s="146"/>
      <c r="D16" s="146"/>
      <c r="E16" s="146"/>
      <c r="F16" s="146"/>
      <c r="G16" s="146"/>
      <c r="H16" s="146"/>
      <c r="I16" s="146"/>
      <c r="J16" s="146"/>
      <c r="K16" s="149">
        <v>12</v>
      </c>
      <c r="L16" s="149"/>
      <c r="M16" s="149"/>
      <c r="N16" s="150">
        <f>Q28</f>
        <v>0</v>
      </c>
      <c r="O16" s="150"/>
      <c r="P16" s="150"/>
      <c r="Q16" s="125">
        <f>V28/T28*100</f>
        <v>0</v>
      </c>
      <c r="R16" s="125"/>
      <c r="S16" s="162"/>
      <c r="T16" s="163"/>
      <c r="U16" s="164"/>
      <c r="V16" s="171"/>
      <c r="W16" s="172"/>
      <c r="X16" s="173"/>
      <c r="Y16" s="142"/>
      <c r="Z16" s="143"/>
    </row>
    <row r="17" spans="1:26" s="11" customFormat="1" ht="48" customHeight="1" x14ac:dyDescent="0.2">
      <c r="A17" s="21">
        <v>5</v>
      </c>
      <c r="B17" s="151" t="s">
        <v>45</v>
      </c>
      <c r="C17" s="151"/>
      <c r="D17" s="151"/>
      <c r="E17" s="151"/>
      <c r="F17" s="151"/>
      <c r="G17" s="151"/>
      <c r="H17" s="151"/>
      <c r="I17" s="151"/>
      <c r="J17" s="151"/>
      <c r="K17" s="152">
        <v>12</v>
      </c>
      <c r="L17" s="152"/>
      <c r="M17" s="152"/>
      <c r="N17" s="150">
        <f>Q29</f>
        <v>0</v>
      </c>
      <c r="O17" s="150"/>
      <c r="P17" s="150"/>
      <c r="Q17" s="125">
        <f>V29/T29*100</f>
        <v>0</v>
      </c>
      <c r="R17" s="125"/>
      <c r="S17" s="165"/>
      <c r="T17" s="166"/>
      <c r="U17" s="167"/>
      <c r="V17" s="174"/>
      <c r="W17" s="175"/>
      <c r="X17" s="176"/>
      <c r="Y17" s="144"/>
      <c r="Z17" s="145"/>
    </row>
    <row r="18" spans="1:26" s="8" customFormat="1" ht="24" customHeight="1" x14ac:dyDescent="0.2">
      <c r="A18" s="136" t="s">
        <v>46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8"/>
      <c r="Q18" s="91">
        <f>V30</f>
        <v>0</v>
      </c>
      <c r="R18" s="91"/>
      <c r="S18" s="139">
        <f>SUM(S13)</f>
        <v>11717600</v>
      </c>
      <c r="T18" s="139"/>
      <c r="U18" s="139"/>
      <c r="V18" s="139">
        <f>SUM(V13)</f>
        <v>0</v>
      </c>
      <c r="W18" s="139"/>
      <c r="X18" s="139"/>
      <c r="Y18" s="135">
        <f>SUM(Y13)</f>
        <v>0</v>
      </c>
      <c r="Z18" s="135"/>
    </row>
    <row r="19" spans="1:26" ht="9.9499999999999993" customHeight="1" x14ac:dyDescent="0.2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78" t="s">
        <v>41</v>
      </c>
      <c r="C22" s="78"/>
      <c r="D22" s="78"/>
      <c r="E22" s="78"/>
      <c r="F22" s="78"/>
      <c r="G22" s="78"/>
      <c r="H22" s="78" t="s">
        <v>47</v>
      </c>
      <c r="I22" s="78"/>
      <c r="J22" s="78"/>
      <c r="K22" s="78" t="s">
        <v>42</v>
      </c>
      <c r="L22" s="78"/>
      <c r="M22" s="78"/>
      <c r="N22" s="78" t="s">
        <v>48</v>
      </c>
      <c r="O22" s="78"/>
      <c r="P22" s="78"/>
      <c r="Q22" s="78" t="s">
        <v>49</v>
      </c>
      <c r="R22" s="78"/>
      <c r="S22" s="78"/>
      <c r="T22" s="78" t="s">
        <v>50</v>
      </c>
      <c r="U22" s="78"/>
      <c r="V22" s="82" t="s">
        <v>9</v>
      </c>
      <c r="W22" s="82"/>
      <c r="X22" s="78" t="s">
        <v>10</v>
      </c>
      <c r="Y22" s="78"/>
      <c r="Z22" s="78"/>
    </row>
    <row r="23" spans="1:26" ht="24" customHeight="1" x14ac:dyDescent="0.2">
      <c r="A23" s="107" t="s">
        <v>44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9"/>
      <c r="U23" s="109"/>
      <c r="V23" s="108"/>
      <c r="W23" s="108"/>
      <c r="X23" s="108"/>
      <c r="Y23" s="108"/>
      <c r="Z23" s="110"/>
    </row>
    <row r="24" spans="1:26" ht="24" customHeight="1" x14ac:dyDescent="0.2">
      <c r="A24" s="25">
        <v>1</v>
      </c>
      <c r="B24" s="111" t="s">
        <v>36</v>
      </c>
      <c r="C24" s="111"/>
      <c r="D24" s="111"/>
      <c r="E24" s="111"/>
      <c r="F24" s="111"/>
      <c r="G24" s="111"/>
      <c r="H24" s="112">
        <v>12</v>
      </c>
      <c r="I24" s="112"/>
      <c r="J24" s="112"/>
      <c r="K24" s="104"/>
      <c r="L24" s="104"/>
      <c r="M24" s="104"/>
      <c r="N24" s="104"/>
      <c r="O24" s="104"/>
      <c r="P24" s="104"/>
      <c r="Q24" s="104"/>
      <c r="R24" s="104"/>
      <c r="S24" s="105"/>
      <c r="T24" s="101">
        <v>10</v>
      </c>
      <c r="U24" s="101"/>
      <c r="V24" s="94">
        <f>(T24*((K24*0)+(N24*50)+(Q24*100)))/(H24*100)</f>
        <v>0</v>
      </c>
      <c r="W24" s="95"/>
      <c r="X24" s="113"/>
      <c r="Y24" s="93"/>
      <c r="Z24" s="114"/>
    </row>
    <row r="25" spans="1:26" ht="24" customHeight="1" x14ac:dyDescent="0.2">
      <c r="A25" s="25">
        <v>2</v>
      </c>
      <c r="B25" s="111" t="s">
        <v>37</v>
      </c>
      <c r="C25" s="111"/>
      <c r="D25" s="111"/>
      <c r="E25" s="111"/>
      <c r="F25" s="111"/>
      <c r="G25" s="111"/>
      <c r="H25" s="121">
        <v>946527.74</v>
      </c>
      <c r="I25" s="121"/>
      <c r="J25" s="121"/>
      <c r="K25" s="122"/>
      <c r="L25" s="122"/>
      <c r="M25" s="122"/>
      <c r="N25" s="122"/>
      <c r="O25" s="122"/>
      <c r="P25" s="122"/>
      <c r="Q25" s="122"/>
      <c r="R25" s="122"/>
      <c r="S25" s="203"/>
      <c r="T25" s="101">
        <v>40</v>
      </c>
      <c r="U25" s="101"/>
      <c r="V25" s="94">
        <f>(T25*((K25*0)+(N25*50)+(Q25*100)))/(H25*100)</f>
        <v>0</v>
      </c>
      <c r="W25" s="95"/>
      <c r="X25" s="115"/>
      <c r="Y25" s="116"/>
      <c r="Z25" s="117"/>
    </row>
    <row r="26" spans="1:26" ht="24" customHeight="1" x14ac:dyDescent="0.2">
      <c r="A26" s="26">
        <v>3</v>
      </c>
      <c r="B26" s="96" t="s">
        <v>38</v>
      </c>
      <c r="C26" s="96"/>
      <c r="D26" s="96"/>
      <c r="E26" s="96"/>
      <c r="F26" s="96"/>
      <c r="G26" s="96"/>
      <c r="H26" s="97">
        <v>12</v>
      </c>
      <c r="I26" s="97"/>
      <c r="J26" s="97"/>
      <c r="K26" s="197">
        <f>K27</f>
        <v>0</v>
      </c>
      <c r="L26" s="198"/>
      <c r="M26" s="199"/>
      <c r="N26" s="197">
        <f t="shared" ref="N26" si="0">N27</f>
        <v>0</v>
      </c>
      <c r="O26" s="198"/>
      <c r="P26" s="199"/>
      <c r="Q26" s="197">
        <f t="shared" ref="Q26" si="1">Q27</f>
        <v>0</v>
      </c>
      <c r="R26" s="198"/>
      <c r="S26" s="199"/>
      <c r="T26" s="123">
        <f>SUM(T27)</f>
        <v>20</v>
      </c>
      <c r="U26" s="123"/>
      <c r="V26" s="124">
        <f>SUM(V27)</f>
        <v>0</v>
      </c>
      <c r="W26" s="125"/>
      <c r="X26" s="115"/>
      <c r="Y26" s="116"/>
      <c r="Z26" s="117"/>
    </row>
    <row r="27" spans="1:26" ht="48" customHeight="1" x14ac:dyDescent="0.2">
      <c r="A27" s="20">
        <v>3.1</v>
      </c>
      <c r="B27" s="126" t="s">
        <v>103</v>
      </c>
      <c r="C27" s="127"/>
      <c r="D27" s="127"/>
      <c r="E27" s="127"/>
      <c r="F27" s="127"/>
      <c r="G27" s="128"/>
      <c r="H27" s="129">
        <v>12</v>
      </c>
      <c r="I27" s="130"/>
      <c r="J27" s="131"/>
      <c r="K27" s="105"/>
      <c r="L27" s="132"/>
      <c r="M27" s="133"/>
      <c r="N27" s="105"/>
      <c r="O27" s="132"/>
      <c r="P27" s="133"/>
      <c r="Q27" s="105"/>
      <c r="R27" s="132"/>
      <c r="S27" s="132"/>
      <c r="T27" s="134">
        <v>20</v>
      </c>
      <c r="U27" s="134"/>
      <c r="V27" s="94">
        <f>(T27*((K27*0)+(N27*50)+(Q27*100)))/(H27*100)</f>
        <v>0</v>
      </c>
      <c r="W27" s="95"/>
      <c r="X27" s="115"/>
      <c r="Y27" s="116"/>
      <c r="Z27" s="117"/>
    </row>
    <row r="28" spans="1:26" ht="48" customHeight="1" x14ac:dyDescent="0.2">
      <c r="A28" s="25">
        <v>4</v>
      </c>
      <c r="B28" s="102" t="s">
        <v>39</v>
      </c>
      <c r="C28" s="102"/>
      <c r="D28" s="102"/>
      <c r="E28" s="102"/>
      <c r="F28" s="102"/>
      <c r="G28" s="102"/>
      <c r="H28" s="106">
        <v>12</v>
      </c>
      <c r="I28" s="106"/>
      <c r="J28" s="106"/>
      <c r="K28" s="104"/>
      <c r="L28" s="104"/>
      <c r="M28" s="104"/>
      <c r="N28" s="104"/>
      <c r="O28" s="104"/>
      <c r="P28" s="104"/>
      <c r="Q28" s="104"/>
      <c r="R28" s="104"/>
      <c r="S28" s="105"/>
      <c r="T28" s="101">
        <v>15</v>
      </c>
      <c r="U28" s="101"/>
      <c r="V28" s="94">
        <f t="shared" ref="V28:V29" si="2">(T28*((K28*0)+(N28*50)+(Q28*100)))/(H28*100)</f>
        <v>0</v>
      </c>
      <c r="W28" s="95"/>
      <c r="X28" s="115"/>
      <c r="Y28" s="116"/>
      <c r="Z28" s="117"/>
    </row>
    <row r="29" spans="1:26" ht="48" customHeight="1" x14ac:dyDescent="0.2">
      <c r="A29" s="25">
        <v>5</v>
      </c>
      <c r="B29" s="102" t="s">
        <v>51</v>
      </c>
      <c r="C29" s="102"/>
      <c r="D29" s="102"/>
      <c r="E29" s="102"/>
      <c r="F29" s="102"/>
      <c r="G29" s="102"/>
      <c r="H29" s="103">
        <v>12</v>
      </c>
      <c r="I29" s="103"/>
      <c r="J29" s="103"/>
      <c r="K29" s="104"/>
      <c r="L29" s="104"/>
      <c r="M29" s="104"/>
      <c r="N29" s="104"/>
      <c r="O29" s="104"/>
      <c r="P29" s="104"/>
      <c r="Q29" s="104"/>
      <c r="R29" s="104"/>
      <c r="S29" s="105"/>
      <c r="T29" s="101">
        <v>15</v>
      </c>
      <c r="U29" s="101"/>
      <c r="V29" s="94">
        <f t="shared" si="2"/>
        <v>0</v>
      </c>
      <c r="W29" s="95"/>
      <c r="X29" s="118"/>
      <c r="Y29" s="119"/>
      <c r="Z29" s="120"/>
    </row>
    <row r="30" spans="1:26" ht="24" customHeight="1" x14ac:dyDescent="0.2">
      <c r="A30" s="88" t="s">
        <v>11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9">
        <f>SUM(T24,T25,T26,T28,T29)</f>
        <v>100</v>
      </c>
      <c r="U30" s="90"/>
      <c r="V30" s="91">
        <f>SUM(V24:W26,V28:W29)</f>
        <v>0</v>
      </c>
      <c r="W30" s="91"/>
      <c r="X30" s="92"/>
      <c r="Y30" s="92"/>
      <c r="Z30" s="92"/>
    </row>
    <row r="31" spans="1:26" ht="9.9499999999999993" customHeight="1" x14ac:dyDescent="0.2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78" t="s">
        <v>52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9" t="s">
        <v>53</v>
      </c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1"/>
      <c r="Y33" s="82" t="s">
        <v>54</v>
      </c>
      <c r="Z33" s="82"/>
    </row>
    <row r="34" spans="1:26" ht="24" customHeight="1" x14ac:dyDescent="0.2">
      <c r="A34" s="83" t="s">
        <v>55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5"/>
    </row>
    <row r="35" spans="1:26" ht="48" customHeight="1" x14ac:dyDescent="0.2">
      <c r="A35" s="19" t="str">
        <f>IF(B35&lt;&gt;"","2.1.1","")</f>
        <v/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57"/>
      <c r="Z35" s="57"/>
    </row>
    <row r="36" spans="1:26" ht="48" customHeight="1" x14ac:dyDescent="0.2">
      <c r="A36" s="19" t="str">
        <f>IF(B36&lt;&gt;"","2.1.2","")</f>
        <v/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57"/>
      <c r="Z36" s="57"/>
    </row>
    <row r="37" spans="1:26" ht="48" customHeight="1" x14ac:dyDescent="0.2">
      <c r="A37" s="19" t="str">
        <f>IF(B37&lt;&gt;"","2.1.3","")</f>
        <v/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57"/>
      <c r="Z37" s="57"/>
    </row>
    <row r="38" spans="1:26" ht="48" customHeight="1" x14ac:dyDescent="0.2">
      <c r="A38" s="19" t="str">
        <f>IF(B38&lt;&gt;"","2.1.4","")</f>
        <v/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6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57"/>
      <c r="Z38" s="57"/>
    </row>
    <row r="39" spans="1:26" ht="48" customHeight="1" x14ac:dyDescent="0.2">
      <c r="A39" s="19" t="str">
        <f>IF(B39&lt;&gt;"","2.1.5","")</f>
        <v/>
      </c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8"/>
      <c r="M39" s="66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8"/>
      <c r="Y39" s="86"/>
      <c r="Z39" s="87"/>
    </row>
    <row r="40" spans="1:26" ht="24" customHeight="1" x14ac:dyDescent="0.2">
      <c r="A40" s="83" t="s">
        <v>56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5"/>
    </row>
    <row r="41" spans="1:26" ht="48" customHeight="1" x14ac:dyDescent="0.2">
      <c r="A41" s="19" t="str">
        <f>IF(B41&lt;&gt;"","2.2.1","")</f>
        <v/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8"/>
      <c r="Y41" s="57"/>
      <c r="Z41" s="57"/>
    </row>
    <row r="42" spans="1:26" ht="48" customHeight="1" x14ac:dyDescent="0.2">
      <c r="A42" s="19" t="str">
        <f>IF(B42&lt;&gt;"","2.2.2","")</f>
        <v/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6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57"/>
      <c r="Z42" s="57"/>
    </row>
    <row r="43" spans="1:26" ht="48" customHeight="1" x14ac:dyDescent="0.2">
      <c r="A43" s="19" t="str">
        <f>IF(B43&lt;&gt;"","2.2.3","")</f>
        <v/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8"/>
      <c r="Y43" s="57"/>
      <c r="Z43" s="57"/>
    </row>
    <row r="44" spans="1:26" ht="48" customHeight="1" x14ac:dyDescent="0.2">
      <c r="A44" s="19" t="str">
        <f>IF(B44&lt;&gt;"","2.2.4","")</f>
        <v/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6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57"/>
      <c r="Z44" s="57"/>
    </row>
    <row r="45" spans="1:26" ht="48" customHeight="1" x14ac:dyDescent="0.2">
      <c r="A45" s="19" t="str">
        <f>IF(B45&lt;&gt;"","2.2.5","")</f>
        <v/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6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8"/>
      <c r="Y45" s="57"/>
      <c r="Z45" s="57"/>
    </row>
    <row r="46" spans="1:26" ht="24" customHeight="1" x14ac:dyDescent="0.2">
      <c r="A46" s="83" t="s">
        <v>57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5"/>
    </row>
    <row r="47" spans="1:26" ht="48" customHeight="1" x14ac:dyDescent="0.2">
      <c r="A47" s="19" t="str">
        <f>IF(B47&lt;&gt;"","2.3.1","")</f>
        <v/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6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8"/>
      <c r="Y47" s="57"/>
      <c r="Z47" s="57"/>
    </row>
    <row r="48" spans="1:26" ht="48" customHeight="1" x14ac:dyDescent="0.2">
      <c r="A48" s="19" t="str">
        <f>IF(B48&lt;&gt;"","2.3.2","")</f>
        <v/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6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8"/>
      <c r="Y48" s="57"/>
      <c r="Z48" s="57"/>
    </row>
    <row r="49" spans="1:26" ht="48" customHeight="1" x14ac:dyDescent="0.2">
      <c r="A49" s="19" t="str">
        <f>IF(B49&lt;&gt;"","2.3.3","")</f>
        <v/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6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8"/>
      <c r="Y49" s="57"/>
      <c r="Z49" s="57"/>
    </row>
    <row r="50" spans="1:26" ht="48" customHeight="1" x14ac:dyDescent="0.2">
      <c r="A50" s="19" t="str">
        <f>IF(B50&lt;&gt;"","2.3.4","")</f>
        <v/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6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8"/>
      <c r="Y50" s="57"/>
      <c r="Z50" s="57"/>
    </row>
    <row r="51" spans="1:26" ht="48" customHeight="1" x14ac:dyDescent="0.2">
      <c r="A51" s="19" t="str">
        <f>IF(B51&lt;&gt;"","2.3.5","")</f>
        <v/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6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8"/>
      <c r="Y51" s="57"/>
      <c r="Z51" s="57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78" t="s">
        <v>58</v>
      </c>
      <c r="C55" s="78"/>
      <c r="D55" s="78"/>
      <c r="E55" s="78"/>
      <c r="F55" s="78"/>
      <c r="G55" s="78"/>
      <c r="H55" s="78" t="s">
        <v>53</v>
      </c>
      <c r="I55" s="78"/>
      <c r="J55" s="78"/>
      <c r="K55" s="78"/>
      <c r="L55" s="78"/>
      <c r="M55" s="78"/>
      <c r="N55" s="78"/>
      <c r="O55" s="78"/>
      <c r="P55" s="78"/>
      <c r="Q55" s="79" t="s">
        <v>59</v>
      </c>
      <c r="R55" s="80"/>
      <c r="S55" s="80"/>
      <c r="T55" s="80"/>
      <c r="U55" s="80"/>
      <c r="V55" s="80"/>
      <c r="W55" s="80"/>
      <c r="X55" s="81"/>
      <c r="Y55" s="82" t="s">
        <v>54</v>
      </c>
      <c r="Z55" s="82"/>
    </row>
    <row r="56" spans="1:26" ht="72" customHeight="1" x14ac:dyDescent="0.2">
      <c r="A56" s="19" t="str">
        <f>IF(B56&lt;&gt;"","3.1","")</f>
        <v/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6"/>
      <c r="R56" s="67"/>
      <c r="S56" s="67"/>
      <c r="T56" s="67"/>
      <c r="U56" s="67"/>
      <c r="V56" s="67"/>
      <c r="W56" s="67"/>
      <c r="X56" s="68"/>
      <c r="Y56" s="57"/>
      <c r="Z56" s="57"/>
    </row>
    <row r="57" spans="1:26" ht="72" customHeight="1" x14ac:dyDescent="0.2">
      <c r="A57" s="19" t="str">
        <f>IF(B57&lt;&gt;"","3.2","")</f>
        <v/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6"/>
      <c r="R57" s="67"/>
      <c r="S57" s="67"/>
      <c r="T57" s="67"/>
      <c r="U57" s="67"/>
      <c r="V57" s="67"/>
      <c r="W57" s="67"/>
      <c r="X57" s="68"/>
      <c r="Y57" s="57"/>
      <c r="Z57" s="57"/>
    </row>
    <row r="58" spans="1:26" ht="72" customHeight="1" x14ac:dyDescent="0.2">
      <c r="A58" s="19" t="str">
        <f>IF(B58&lt;&gt;"","3.3","")</f>
        <v/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6"/>
      <c r="R58" s="67"/>
      <c r="S58" s="67"/>
      <c r="T58" s="67"/>
      <c r="U58" s="67"/>
      <c r="V58" s="67"/>
      <c r="W58" s="67"/>
      <c r="X58" s="68"/>
      <c r="Y58" s="57"/>
      <c r="Z58" s="57"/>
    </row>
    <row r="59" spans="1:26" ht="72" customHeight="1" x14ac:dyDescent="0.2">
      <c r="A59" s="19" t="str">
        <f>IF(B59&lt;&gt;"","3.4","")</f>
        <v/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6"/>
      <c r="R59" s="67"/>
      <c r="S59" s="67"/>
      <c r="T59" s="67"/>
      <c r="U59" s="67"/>
      <c r="V59" s="67"/>
      <c r="W59" s="67"/>
      <c r="X59" s="68"/>
      <c r="Y59" s="57"/>
      <c r="Z59" s="57"/>
    </row>
    <row r="60" spans="1:26" ht="72" customHeight="1" x14ac:dyDescent="0.2">
      <c r="A60" s="19" t="str">
        <f>IF(B60&lt;&gt;"","3.5","")</f>
        <v/>
      </c>
      <c r="B60" s="66"/>
      <c r="C60" s="67"/>
      <c r="D60" s="67"/>
      <c r="E60" s="67"/>
      <c r="F60" s="67"/>
      <c r="G60" s="68"/>
      <c r="H60" s="66"/>
      <c r="I60" s="67"/>
      <c r="J60" s="67"/>
      <c r="K60" s="67"/>
      <c r="L60" s="67"/>
      <c r="M60" s="67"/>
      <c r="N60" s="67"/>
      <c r="O60" s="67"/>
      <c r="P60" s="68"/>
      <c r="Q60" s="66"/>
      <c r="R60" s="67"/>
      <c r="S60" s="67"/>
      <c r="T60" s="67"/>
      <c r="U60" s="67"/>
      <c r="V60" s="67"/>
      <c r="W60" s="67"/>
      <c r="X60" s="68"/>
      <c r="Y60" s="86"/>
      <c r="Z60" s="87"/>
    </row>
    <row r="61" spans="1:26" ht="72" customHeight="1" x14ac:dyDescent="0.2">
      <c r="A61" s="19" t="str">
        <f>IF(B61&lt;&gt;"","3.6","")</f>
        <v/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6"/>
      <c r="R61" s="67"/>
      <c r="S61" s="67"/>
      <c r="T61" s="67"/>
      <c r="U61" s="67"/>
      <c r="V61" s="67"/>
      <c r="W61" s="67"/>
      <c r="X61" s="68"/>
      <c r="Y61" s="57"/>
      <c r="Z61" s="57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69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1"/>
    </row>
    <row r="66" spans="1:25" ht="48" customHeight="1" x14ac:dyDescent="0.2">
      <c r="B66" s="72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4"/>
    </row>
    <row r="67" spans="1:25" ht="48" customHeight="1" x14ac:dyDescent="0.2">
      <c r="B67" s="72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4"/>
    </row>
    <row r="68" spans="1:25" ht="48" customHeight="1" x14ac:dyDescent="0.2">
      <c r="B68" s="72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4"/>
    </row>
    <row r="69" spans="1:25" ht="48" customHeight="1" x14ac:dyDescent="0.2">
      <c r="B69" s="75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7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2" spans="1:25" ht="14.25" customHeight="1" x14ac:dyDescent="0.2"/>
    <row r="73" spans="1:25" ht="21" customHeight="1" x14ac:dyDescent="0.2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5" ht="10.15" customHeight="1" x14ac:dyDescent="0.2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5" ht="10.15" customHeight="1" x14ac:dyDescent="0.2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5" ht="21" customHeight="1" x14ac:dyDescent="0.2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5" ht="35.25" customHeight="1" x14ac:dyDescent="0.2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5" ht="21" customHeight="1" x14ac:dyDescent="0.2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5" ht="21" customHeight="1" x14ac:dyDescent="0.2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5" ht="21" customHeight="1" x14ac:dyDescent="0.2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21" customHeight="1" x14ac:dyDescent="0.2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">
      <c r="B83" s="64"/>
      <c r="C83" s="64"/>
      <c r="D83" s="64"/>
      <c r="E83" s="64"/>
      <c r="F83" s="64"/>
      <c r="G83" s="64"/>
      <c r="H83" s="64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">
      <c r="B84" s="64"/>
      <c r="C84" s="64"/>
      <c r="D84" s="64"/>
      <c r="E84" s="64"/>
      <c r="F84" s="64"/>
      <c r="G84" s="64"/>
      <c r="H84" s="64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14.25" customHeight="1" x14ac:dyDescent="0.2"/>
    <row r="86" spans="2:25" ht="21" customHeight="1" x14ac:dyDescent="0.2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ht="21" customHeight="1" x14ac:dyDescent="0.2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14.25" customHeight="1" x14ac:dyDescent="0.2"/>
    <row r="99" spans="2:25" ht="21" customHeight="1" x14ac:dyDescent="0.2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ht="21" customHeight="1" x14ac:dyDescent="0.2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14.25" customHeight="1" x14ac:dyDescent="0.2"/>
    <row r="112" spans="2:25" ht="14.25" customHeight="1" x14ac:dyDescent="0.2"/>
    <row r="113" spans="5:24" ht="21" customHeight="1" x14ac:dyDescent="0.2">
      <c r="E113" s="17" t="s">
        <v>60</v>
      </c>
      <c r="F113" s="32"/>
      <c r="G113" s="32"/>
      <c r="H113" s="32"/>
      <c r="I113" s="32"/>
      <c r="J113" s="32"/>
      <c r="Q113" s="17" t="s">
        <v>61</v>
      </c>
      <c r="R113" s="32"/>
      <c r="S113" s="32"/>
      <c r="T113" s="32"/>
      <c r="U113" s="32"/>
      <c r="V113" s="32"/>
      <c r="W113" s="32"/>
    </row>
    <row r="114" spans="5:24" ht="21" customHeight="1" x14ac:dyDescent="0.2">
      <c r="E114" s="17" t="s">
        <v>62</v>
      </c>
      <c r="F114" s="33"/>
      <c r="G114" s="33"/>
      <c r="H114" s="33"/>
      <c r="I114" s="33"/>
      <c r="J114" s="33"/>
      <c r="K114" s="5" t="s">
        <v>63</v>
      </c>
      <c r="Q114" s="17" t="s">
        <v>62</v>
      </c>
      <c r="R114" s="32"/>
      <c r="S114" s="32"/>
      <c r="T114" s="32"/>
      <c r="U114" s="32"/>
      <c r="V114" s="32"/>
      <c r="W114" s="32"/>
      <c r="X114" s="5" t="s">
        <v>63</v>
      </c>
    </row>
    <row r="115" spans="5:24" ht="21" customHeight="1" x14ac:dyDescent="0.2">
      <c r="E115" s="17" t="s">
        <v>64</v>
      </c>
      <c r="F115" s="33"/>
      <c r="G115" s="33"/>
      <c r="H115" s="33"/>
      <c r="I115" s="33"/>
      <c r="J115" s="33"/>
      <c r="Q115" s="34"/>
      <c r="R115" s="34"/>
      <c r="S115" s="34"/>
      <c r="T115" s="34"/>
      <c r="U115" s="34"/>
      <c r="V115" s="34"/>
      <c r="W115" s="34"/>
      <c r="X115" s="34"/>
    </row>
    <row r="116" spans="5:24" ht="24" customHeight="1" x14ac:dyDescent="0.2">
      <c r="E116" s="17" t="s">
        <v>65</v>
      </c>
      <c r="F116" s="29"/>
      <c r="G116" s="29"/>
      <c r="H116" s="29"/>
      <c r="I116" s="29"/>
      <c r="J116" s="29"/>
      <c r="Q116" s="17" t="s">
        <v>65</v>
      </c>
      <c r="R116" s="30"/>
      <c r="S116" s="30"/>
      <c r="T116" s="30"/>
      <c r="U116" s="30"/>
      <c r="V116" s="30"/>
      <c r="W116" s="30"/>
    </row>
    <row r="117" spans="5:24" ht="24" customHeight="1" x14ac:dyDescent="0.2">
      <c r="E117" s="17" t="s">
        <v>66</v>
      </c>
      <c r="F117" s="31"/>
      <c r="G117" s="31"/>
      <c r="H117" s="31"/>
      <c r="I117" s="31"/>
      <c r="J117" s="31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274876D5-1DBB-4F1D-921D-7025CF20BBBC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2C5974E-1112-4366-BA6D-443E9D025E0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F6E41B3C-5C5B-4D68-B817-E15F43128328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6C7561A7-8681-4FDA-9D6A-FE634934202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BC7BFA5E-0713-46AE-82F6-EE285EFEC60C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88F3D94A-6EB9-4A64-B184-4E3CA6CA9B52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D01869EB-7C59-49DB-9153-0F4F2CFE7611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F99B0EFF-FC1F-42CE-B9B8-DAD00FE039F3}">
          <x14:formula1>
            <xm:f>LIST!$E$2:$E$9</xm:f>
          </x14:formula1>
          <xm:sqref>B47:L51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FFC000"/>
  </sheetPr>
  <dimension ref="A1:Z118"/>
  <sheetViews>
    <sheetView view="pageBreakPreview" zoomScaleNormal="85" zoomScaleSheetLayoutView="100" workbookViewId="0">
      <selection activeCell="AA51" sqref="AA51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53" t="s">
        <v>40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54" t="s">
        <v>104</v>
      </c>
      <c r="K2" s="154"/>
      <c r="L2" s="154"/>
      <c r="M2" s="154"/>
      <c r="N2" s="154"/>
      <c r="O2" s="154"/>
      <c r="P2" s="154"/>
      <c r="Q2" s="154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53" t="s">
        <v>26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</row>
    <row r="4" spans="1:26" ht="21" customHeight="1" x14ac:dyDescent="0.2">
      <c r="A4" s="153" t="s">
        <v>1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</row>
    <row r="5" spans="1:26" ht="10.1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155"/>
      <c r="N7" s="156"/>
      <c r="O7" s="156"/>
      <c r="P7" s="157"/>
    </row>
    <row r="8" spans="1:26" ht="21" customHeight="1" x14ac:dyDescent="0.2">
      <c r="A8" s="9" t="s">
        <v>43</v>
      </c>
      <c r="G8" s="10"/>
      <c r="H8" s="155"/>
      <c r="I8" s="156"/>
      <c r="J8" s="157"/>
    </row>
    <row r="9" spans="1:26" ht="10.15" customHeight="1" x14ac:dyDescent="0.2"/>
    <row r="10" spans="1:26" s="8" customFormat="1" ht="30" customHeight="1" x14ac:dyDescent="0.2">
      <c r="A10" s="78" t="s">
        <v>7</v>
      </c>
      <c r="B10" s="78" t="s">
        <v>33</v>
      </c>
      <c r="C10" s="78"/>
      <c r="D10" s="78"/>
      <c r="E10" s="78"/>
      <c r="F10" s="78"/>
      <c r="G10" s="78"/>
      <c r="H10" s="78"/>
      <c r="I10" s="78"/>
      <c r="J10" s="78"/>
      <c r="K10" s="78" t="s">
        <v>34</v>
      </c>
      <c r="L10" s="78"/>
      <c r="M10" s="78"/>
      <c r="N10" s="78"/>
      <c r="O10" s="78"/>
      <c r="P10" s="78"/>
      <c r="Q10" s="78"/>
      <c r="R10" s="78"/>
      <c r="S10" s="78" t="s">
        <v>6</v>
      </c>
      <c r="T10" s="78"/>
      <c r="U10" s="78"/>
      <c r="V10" s="78"/>
      <c r="W10" s="78"/>
      <c r="X10" s="78"/>
      <c r="Y10" s="78"/>
      <c r="Z10" s="78"/>
    </row>
    <row r="11" spans="1:26" s="8" customFormat="1" ht="30" customHeight="1" x14ac:dyDescent="0.2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 t="s">
        <v>3</v>
      </c>
      <c r="L11" s="78"/>
      <c r="M11" s="78"/>
      <c r="N11" s="78" t="s">
        <v>4</v>
      </c>
      <c r="O11" s="78"/>
      <c r="P11" s="78"/>
      <c r="Q11" s="78" t="s">
        <v>5</v>
      </c>
      <c r="R11" s="78"/>
      <c r="S11" s="78" t="s">
        <v>3</v>
      </c>
      <c r="T11" s="78"/>
      <c r="U11" s="78"/>
      <c r="V11" s="78" t="s">
        <v>4</v>
      </c>
      <c r="W11" s="78"/>
      <c r="X11" s="78"/>
      <c r="Y11" s="78" t="s">
        <v>5</v>
      </c>
      <c r="Z11" s="78"/>
    </row>
    <row r="12" spans="1:26" ht="24" customHeight="1" x14ac:dyDescent="0.2">
      <c r="A12" s="107" t="s">
        <v>44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10"/>
    </row>
    <row r="13" spans="1:26" ht="24" customHeight="1" x14ac:dyDescent="0.2">
      <c r="A13" s="20">
        <v>1</v>
      </c>
      <c r="B13" s="146" t="s">
        <v>36</v>
      </c>
      <c r="C13" s="146"/>
      <c r="D13" s="146"/>
      <c r="E13" s="146"/>
      <c r="F13" s="146"/>
      <c r="G13" s="146"/>
      <c r="H13" s="146"/>
      <c r="I13" s="146"/>
      <c r="J13" s="146"/>
      <c r="K13" s="158">
        <v>12</v>
      </c>
      <c r="L13" s="158"/>
      <c r="M13" s="158"/>
      <c r="N13" s="150">
        <f>Q24</f>
        <v>0</v>
      </c>
      <c r="O13" s="150"/>
      <c r="P13" s="150"/>
      <c r="Q13" s="125">
        <f>V24/T24*100</f>
        <v>0</v>
      </c>
      <c r="R13" s="125"/>
      <c r="S13" s="159">
        <v>7199680</v>
      </c>
      <c r="T13" s="160"/>
      <c r="U13" s="161"/>
      <c r="V13" s="168"/>
      <c r="W13" s="169"/>
      <c r="X13" s="170"/>
      <c r="Y13" s="140">
        <f>V13/S13*100</f>
        <v>0</v>
      </c>
      <c r="Z13" s="141"/>
    </row>
    <row r="14" spans="1:26" ht="24" customHeight="1" x14ac:dyDescent="0.2">
      <c r="A14" s="20">
        <v>2</v>
      </c>
      <c r="B14" s="146" t="s">
        <v>37</v>
      </c>
      <c r="C14" s="146"/>
      <c r="D14" s="146"/>
      <c r="E14" s="146"/>
      <c r="F14" s="146"/>
      <c r="G14" s="146"/>
      <c r="H14" s="146"/>
      <c r="I14" s="146"/>
      <c r="J14" s="146"/>
      <c r="K14" s="147">
        <v>1879041.92</v>
      </c>
      <c r="L14" s="147"/>
      <c r="M14" s="147"/>
      <c r="N14" s="125">
        <f>Q25</f>
        <v>0</v>
      </c>
      <c r="O14" s="125"/>
      <c r="P14" s="125"/>
      <c r="Q14" s="125">
        <f>V25/T25*100</f>
        <v>0</v>
      </c>
      <c r="R14" s="125"/>
      <c r="S14" s="162"/>
      <c r="T14" s="163"/>
      <c r="U14" s="164"/>
      <c r="V14" s="171"/>
      <c r="W14" s="172"/>
      <c r="X14" s="173"/>
      <c r="Y14" s="142"/>
      <c r="Z14" s="143"/>
    </row>
    <row r="15" spans="1:26" ht="24" customHeight="1" x14ac:dyDescent="0.2">
      <c r="A15" s="20">
        <v>3</v>
      </c>
      <c r="B15" s="146" t="s">
        <v>38</v>
      </c>
      <c r="C15" s="146"/>
      <c r="D15" s="146"/>
      <c r="E15" s="146"/>
      <c r="F15" s="146"/>
      <c r="G15" s="146"/>
      <c r="H15" s="146"/>
      <c r="I15" s="146"/>
      <c r="J15" s="146"/>
      <c r="K15" s="149">
        <v>12</v>
      </c>
      <c r="L15" s="149"/>
      <c r="M15" s="149"/>
      <c r="N15" s="150">
        <f>Q27</f>
        <v>0</v>
      </c>
      <c r="O15" s="150"/>
      <c r="P15" s="150"/>
      <c r="Q15" s="125">
        <f>V26/T26*100</f>
        <v>0</v>
      </c>
      <c r="R15" s="125"/>
      <c r="S15" s="162"/>
      <c r="T15" s="163"/>
      <c r="U15" s="164"/>
      <c r="V15" s="171"/>
      <c r="W15" s="172"/>
      <c r="X15" s="173"/>
      <c r="Y15" s="142"/>
      <c r="Z15" s="143"/>
    </row>
    <row r="16" spans="1:26" ht="24" customHeight="1" x14ac:dyDescent="0.2">
      <c r="A16" s="20">
        <v>4</v>
      </c>
      <c r="B16" s="146" t="s">
        <v>39</v>
      </c>
      <c r="C16" s="146"/>
      <c r="D16" s="146"/>
      <c r="E16" s="146"/>
      <c r="F16" s="146"/>
      <c r="G16" s="146"/>
      <c r="H16" s="146"/>
      <c r="I16" s="146"/>
      <c r="J16" s="146"/>
      <c r="K16" s="149">
        <v>12</v>
      </c>
      <c r="L16" s="149"/>
      <c r="M16" s="149"/>
      <c r="N16" s="150">
        <f>Q28</f>
        <v>0</v>
      </c>
      <c r="O16" s="150"/>
      <c r="P16" s="150"/>
      <c r="Q16" s="125">
        <f>V28/T28*100</f>
        <v>0</v>
      </c>
      <c r="R16" s="125"/>
      <c r="S16" s="162"/>
      <c r="T16" s="163"/>
      <c r="U16" s="164"/>
      <c r="V16" s="171"/>
      <c r="W16" s="172"/>
      <c r="X16" s="173"/>
      <c r="Y16" s="142"/>
      <c r="Z16" s="143"/>
    </row>
    <row r="17" spans="1:26" s="11" customFormat="1" ht="48" customHeight="1" x14ac:dyDescent="0.2">
      <c r="A17" s="21">
        <v>5</v>
      </c>
      <c r="B17" s="151" t="s">
        <v>45</v>
      </c>
      <c r="C17" s="151"/>
      <c r="D17" s="151"/>
      <c r="E17" s="151"/>
      <c r="F17" s="151"/>
      <c r="G17" s="151"/>
      <c r="H17" s="151"/>
      <c r="I17" s="151"/>
      <c r="J17" s="151"/>
      <c r="K17" s="152">
        <v>12</v>
      </c>
      <c r="L17" s="152"/>
      <c r="M17" s="152"/>
      <c r="N17" s="150">
        <f>Q29</f>
        <v>0</v>
      </c>
      <c r="O17" s="150"/>
      <c r="P17" s="150"/>
      <c r="Q17" s="125">
        <f>V29/T29*100</f>
        <v>0</v>
      </c>
      <c r="R17" s="125"/>
      <c r="S17" s="165"/>
      <c r="T17" s="166"/>
      <c r="U17" s="167"/>
      <c r="V17" s="174"/>
      <c r="W17" s="175"/>
      <c r="X17" s="176"/>
      <c r="Y17" s="144"/>
      <c r="Z17" s="145"/>
    </row>
    <row r="18" spans="1:26" s="8" customFormat="1" ht="24" customHeight="1" x14ac:dyDescent="0.2">
      <c r="A18" s="136" t="s">
        <v>46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8"/>
      <c r="Q18" s="91">
        <f>V30</f>
        <v>0</v>
      </c>
      <c r="R18" s="91"/>
      <c r="S18" s="139">
        <f>SUM(S13)</f>
        <v>7199680</v>
      </c>
      <c r="T18" s="139"/>
      <c r="U18" s="139"/>
      <c r="V18" s="139">
        <f>SUM(V13)</f>
        <v>0</v>
      </c>
      <c r="W18" s="139"/>
      <c r="X18" s="139"/>
      <c r="Y18" s="135">
        <f>SUM(Y13)</f>
        <v>0</v>
      </c>
      <c r="Z18" s="135"/>
    </row>
    <row r="19" spans="1:26" ht="9.9499999999999993" customHeight="1" x14ac:dyDescent="0.2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78" t="s">
        <v>41</v>
      </c>
      <c r="C22" s="78"/>
      <c r="D22" s="78"/>
      <c r="E22" s="78"/>
      <c r="F22" s="78"/>
      <c r="G22" s="78"/>
      <c r="H22" s="78" t="s">
        <v>47</v>
      </c>
      <c r="I22" s="78"/>
      <c r="J22" s="78"/>
      <c r="K22" s="78" t="s">
        <v>42</v>
      </c>
      <c r="L22" s="78"/>
      <c r="M22" s="78"/>
      <c r="N22" s="78" t="s">
        <v>48</v>
      </c>
      <c r="O22" s="78"/>
      <c r="P22" s="78"/>
      <c r="Q22" s="78" t="s">
        <v>49</v>
      </c>
      <c r="R22" s="78"/>
      <c r="S22" s="78"/>
      <c r="T22" s="78" t="s">
        <v>50</v>
      </c>
      <c r="U22" s="78"/>
      <c r="V22" s="82" t="s">
        <v>9</v>
      </c>
      <c r="W22" s="82"/>
      <c r="X22" s="78" t="s">
        <v>10</v>
      </c>
      <c r="Y22" s="78"/>
      <c r="Z22" s="78"/>
    </row>
    <row r="23" spans="1:26" ht="24" customHeight="1" x14ac:dyDescent="0.2">
      <c r="A23" s="107" t="s">
        <v>44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9"/>
      <c r="U23" s="109"/>
      <c r="V23" s="108"/>
      <c r="W23" s="108"/>
      <c r="X23" s="108"/>
      <c r="Y23" s="108"/>
      <c r="Z23" s="110"/>
    </row>
    <row r="24" spans="1:26" ht="24" customHeight="1" x14ac:dyDescent="0.2">
      <c r="A24" s="25">
        <v>1</v>
      </c>
      <c r="B24" s="111" t="s">
        <v>36</v>
      </c>
      <c r="C24" s="111"/>
      <c r="D24" s="111"/>
      <c r="E24" s="111"/>
      <c r="F24" s="111"/>
      <c r="G24" s="111"/>
      <c r="H24" s="112">
        <v>12</v>
      </c>
      <c r="I24" s="112"/>
      <c r="J24" s="112"/>
      <c r="K24" s="104"/>
      <c r="L24" s="104"/>
      <c r="M24" s="104"/>
      <c r="N24" s="104"/>
      <c r="O24" s="104"/>
      <c r="P24" s="104"/>
      <c r="Q24" s="104"/>
      <c r="R24" s="104"/>
      <c r="S24" s="105"/>
      <c r="T24" s="101">
        <v>10</v>
      </c>
      <c r="U24" s="101"/>
      <c r="V24" s="94">
        <f>(T24*((K24*0)+(N24*50)+(Q24*100)))/(H24*100)</f>
        <v>0</v>
      </c>
      <c r="W24" s="95"/>
      <c r="X24" s="113"/>
      <c r="Y24" s="93"/>
      <c r="Z24" s="114"/>
    </row>
    <row r="25" spans="1:26" ht="24" customHeight="1" x14ac:dyDescent="0.2">
      <c r="A25" s="25">
        <v>2</v>
      </c>
      <c r="B25" s="111" t="s">
        <v>37</v>
      </c>
      <c r="C25" s="111"/>
      <c r="D25" s="111"/>
      <c r="E25" s="111"/>
      <c r="F25" s="111"/>
      <c r="G25" s="111"/>
      <c r="H25" s="121">
        <v>1879041.92</v>
      </c>
      <c r="I25" s="121"/>
      <c r="J25" s="121"/>
      <c r="K25" s="122"/>
      <c r="L25" s="122"/>
      <c r="M25" s="122"/>
      <c r="N25" s="122"/>
      <c r="O25" s="122"/>
      <c r="P25" s="122"/>
      <c r="Q25" s="122"/>
      <c r="R25" s="122"/>
      <c r="S25" s="203"/>
      <c r="T25" s="101">
        <v>40</v>
      </c>
      <c r="U25" s="101"/>
      <c r="V25" s="94">
        <f>(T25*((K25*0)+(N25*50)+(Q25*100)))/(H25*100)</f>
        <v>0</v>
      </c>
      <c r="W25" s="95"/>
      <c r="X25" s="115"/>
      <c r="Y25" s="116"/>
      <c r="Z25" s="117"/>
    </row>
    <row r="26" spans="1:26" ht="24" customHeight="1" x14ac:dyDescent="0.2">
      <c r="A26" s="26">
        <v>3</v>
      </c>
      <c r="B26" s="96" t="s">
        <v>38</v>
      </c>
      <c r="C26" s="96"/>
      <c r="D26" s="96"/>
      <c r="E26" s="96"/>
      <c r="F26" s="96"/>
      <c r="G26" s="96"/>
      <c r="H26" s="97">
        <v>12</v>
      </c>
      <c r="I26" s="97"/>
      <c r="J26" s="97"/>
      <c r="K26" s="197">
        <f>K27</f>
        <v>0</v>
      </c>
      <c r="L26" s="198"/>
      <c r="M26" s="199"/>
      <c r="N26" s="197">
        <f t="shared" ref="N26" si="0">N27</f>
        <v>0</v>
      </c>
      <c r="O26" s="198"/>
      <c r="P26" s="199"/>
      <c r="Q26" s="197">
        <f t="shared" ref="Q26" si="1">Q27</f>
        <v>0</v>
      </c>
      <c r="R26" s="198"/>
      <c r="S26" s="199"/>
      <c r="T26" s="123">
        <f>SUM(T27)</f>
        <v>20</v>
      </c>
      <c r="U26" s="123"/>
      <c r="V26" s="124">
        <f>SUM(V27)</f>
        <v>0</v>
      </c>
      <c r="W26" s="125"/>
      <c r="X26" s="115"/>
      <c r="Y26" s="116"/>
      <c r="Z26" s="117"/>
    </row>
    <row r="27" spans="1:26" ht="48" customHeight="1" x14ac:dyDescent="0.2">
      <c r="A27" s="20">
        <v>3.1</v>
      </c>
      <c r="B27" s="126" t="s">
        <v>103</v>
      </c>
      <c r="C27" s="127"/>
      <c r="D27" s="127"/>
      <c r="E27" s="127"/>
      <c r="F27" s="127"/>
      <c r="G27" s="128"/>
      <c r="H27" s="129">
        <v>12</v>
      </c>
      <c r="I27" s="130"/>
      <c r="J27" s="131"/>
      <c r="K27" s="105"/>
      <c r="L27" s="132"/>
      <c r="M27" s="133"/>
      <c r="N27" s="105"/>
      <c r="O27" s="132"/>
      <c r="P27" s="133"/>
      <c r="Q27" s="105"/>
      <c r="R27" s="132"/>
      <c r="S27" s="132"/>
      <c r="T27" s="134">
        <v>20</v>
      </c>
      <c r="U27" s="134"/>
      <c r="V27" s="94">
        <f>(T27*((K27*0)+(N27*50)+(Q27*100)))/(H27*100)</f>
        <v>0</v>
      </c>
      <c r="W27" s="95"/>
      <c r="X27" s="115"/>
      <c r="Y27" s="116"/>
      <c r="Z27" s="117"/>
    </row>
    <row r="28" spans="1:26" ht="48" customHeight="1" x14ac:dyDescent="0.2">
      <c r="A28" s="25">
        <v>4</v>
      </c>
      <c r="B28" s="102" t="s">
        <v>39</v>
      </c>
      <c r="C28" s="102"/>
      <c r="D28" s="102"/>
      <c r="E28" s="102"/>
      <c r="F28" s="102"/>
      <c r="G28" s="102"/>
      <c r="H28" s="106">
        <v>12</v>
      </c>
      <c r="I28" s="106"/>
      <c r="J28" s="106"/>
      <c r="K28" s="104"/>
      <c r="L28" s="104"/>
      <c r="M28" s="104"/>
      <c r="N28" s="104"/>
      <c r="O28" s="104"/>
      <c r="P28" s="104"/>
      <c r="Q28" s="104"/>
      <c r="R28" s="104"/>
      <c r="S28" s="105"/>
      <c r="T28" s="101">
        <v>15</v>
      </c>
      <c r="U28" s="101"/>
      <c r="V28" s="94">
        <f t="shared" ref="V28:V29" si="2">(T28*((K28*0)+(N28*50)+(Q28*100)))/(H28*100)</f>
        <v>0</v>
      </c>
      <c r="W28" s="95"/>
      <c r="X28" s="115"/>
      <c r="Y28" s="116"/>
      <c r="Z28" s="117"/>
    </row>
    <row r="29" spans="1:26" ht="48" customHeight="1" x14ac:dyDescent="0.2">
      <c r="A29" s="25">
        <v>5</v>
      </c>
      <c r="B29" s="102" t="s">
        <v>51</v>
      </c>
      <c r="C29" s="102"/>
      <c r="D29" s="102"/>
      <c r="E29" s="102"/>
      <c r="F29" s="102"/>
      <c r="G29" s="102"/>
      <c r="H29" s="103">
        <v>12</v>
      </c>
      <c r="I29" s="103"/>
      <c r="J29" s="103"/>
      <c r="K29" s="104"/>
      <c r="L29" s="104"/>
      <c r="M29" s="104"/>
      <c r="N29" s="104"/>
      <c r="O29" s="104"/>
      <c r="P29" s="104"/>
      <c r="Q29" s="104"/>
      <c r="R29" s="104"/>
      <c r="S29" s="105"/>
      <c r="T29" s="101">
        <v>15</v>
      </c>
      <c r="U29" s="101"/>
      <c r="V29" s="94">
        <f t="shared" si="2"/>
        <v>0</v>
      </c>
      <c r="W29" s="95"/>
      <c r="X29" s="118"/>
      <c r="Y29" s="119"/>
      <c r="Z29" s="120"/>
    </row>
    <row r="30" spans="1:26" ht="24" customHeight="1" x14ac:dyDescent="0.2">
      <c r="A30" s="88" t="s">
        <v>11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9">
        <f>SUM(T24,T25,T26,T28,T29)</f>
        <v>100</v>
      </c>
      <c r="U30" s="90"/>
      <c r="V30" s="91">
        <f>SUM(V24:W26,V28:W29)</f>
        <v>0</v>
      </c>
      <c r="W30" s="91"/>
      <c r="X30" s="92"/>
      <c r="Y30" s="92"/>
      <c r="Z30" s="92"/>
    </row>
    <row r="31" spans="1:26" ht="9.9499999999999993" customHeight="1" x14ac:dyDescent="0.2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78" t="s">
        <v>52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9" t="s">
        <v>53</v>
      </c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1"/>
      <c r="Y33" s="82" t="s">
        <v>54</v>
      </c>
      <c r="Z33" s="82"/>
    </row>
    <row r="34" spans="1:26" ht="24" customHeight="1" x14ac:dyDescent="0.2">
      <c r="A34" s="83" t="s">
        <v>55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5"/>
    </row>
    <row r="35" spans="1:26" ht="48" customHeight="1" x14ac:dyDescent="0.2">
      <c r="A35" s="19" t="str">
        <f>IF(B35&lt;&gt;"","2.1.1","")</f>
        <v/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57"/>
      <c r="Z35" s="57"/>
    </row>
    <row r="36" spans="1:26" ht="48" customHeight="1" x14ac:dyDescent="0.2">
      <c r="A36" s="19" t="str">
        <f>IF(B36&lt;&gt;"","2.1.2","")</f>
        <v/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57"/>
      <c r="Z36" s="57"/>
    </row>
    <row r="37" spans="1:26" ht="48" customHeight="1" x14ac:dyDescent="0.2">
      <c r="A37" s="19" t="str">
        <f>IF(B37&lt;&gt;"","2.1.3","")</f>
        <v/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57"/>
      <c r="Z37" s="57"/>
    </row>
    <row r="38" spans="1:26" ht="48" customHeight="1" x14ac:dyDescent="0.2">
      <c r="A38" s="19" t="str">
        <f>IF(B38&lt;&gt;"","2.1.4","")</f>
        <v/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6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57"/>
      <c r="Z38" s="57"/>
    </row>
    <row r="39" spans="1:26" ht="48" customHeight="1" x14ac:dyDescent="0.2">
      <c r="A39" s="19" t="str">
        <f>IF(B39&lt;&gt;"","2.1.5","")</f>
        <v/>
      </c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8"/>
      <c r="M39" s="66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8"/>
      <c r="Y39" s="86"/>
      <c r="Z39" s="87"/>
    </row>
    <row r="40" spans="1:26" ht="24" customHeight="1" x14ac:dyDescent="0.2">
      <c r="A40" s="83" t="s">
        <v>56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5"/>
    </row>
    <row r="41" spans="1:26" ht="48" customHeight="1" x14ac:dyDescent="0.2">
      <c r="A41" s="19" t="str">
        <f>IF(B41&lt;&gt;"","2.2.1","")</f>
        <v/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8"/>
      <c r="Y41" s="57"/>
      <c r="Z41" s="57"/>
    </row>
    <row r="42" spans="1:26" ht="48" customHeight="1" x14ac:dyDescent="0.2">
      <c r="A42" s="19" t="str">
        <f>IF(B42&lt;&gt;"","2.2.2","")</f>
        <v/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6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57"/>
      <c r="Z42" s="57"/>
    </row>
    <row r="43" spans="1:26" ht="48" customHeight="1" x14ac:dyDescent="0.2">
      <c r="A43" s="19" t="str">
        <f>IF(B43&lt;&gt;"","2.2.3","")</f>
        <v/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8"/>
      <c r="Y43" s="57"/>
      <c r="Z43" s="57"/>
    </row>
    <row r="44" spans="1:26" ht="48" customHeight="1" x14ac:dyDescent="0.2">
      <c r="A44" s="19" t="str">
        <f>IF(B44&lt;&gt;"","2.2.4","")</f>
        <v/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6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57"/>
      <c r="Z44" s="57"/>
    </row>
    <row r="45" spans="1:26" ht="48" customHeight="1" x14ac:dyDescent="0.2">
      <c r="A45" s="19" t="str">
        <f>IF(B45&lt;&gt;"","2.2.5","")</f>
        <v/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6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8"/>
      <c r="Y45" s="57"/>
      <c r="Z45" s="57"/>
    </row>
    <row r="46" spans="1:26" ht="24" customHeight="1" x14ac:dyDescent="0.2">
      <c r="A46" s="83" t="s">
        <v>57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5"/>
    </row>
    <row r="47" spans="1:26" ht="48" customHeight="1" x14ac:dyDescent="0.2">
      <c r="A47" s="19" t="str">
        <f>IF(B47&lt;&gt;"","2.3.1","")</f>
        <v/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6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8"/>
      <c r="Y47" s="57"/>
      <c r="Z47" s="57"/>
    </row>
    <row r="48" spans="1:26" ht="48" customHeight="1" x14ac:dyDescent="0.2">
      <c r="A48" s="19" t="str">
        <f>IF(B48&lt;&gt;"","2.3.2","")</f>
        <v/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6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8"/>
      <c r="Y48" s="57"/>
      <c r="Z48" s="57"/>
    </row>
    <row r="49" spans="1:26" ht="48" customHeight="1" x14ac:dyDescent="0.2">
      <c r="A49" s="19" t="str">
        <f>IF(B49&lt;&gt;"","2.3.3","")</f>
        <v/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6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8"/>
      <c r="Y49" s="57"/>
      <c r="Z49" s="57"/>
    </row>
    <row r="50" spans="1:26" ht="48" customHeight="1" x14ac:dyDescent="0.2">
      <c r="A50" s="19" t="str">
        <f>IF(B50&lt;&gt;"","2.3.4","")</f>
        <v/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6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8"/>
      <c r="Y50" s="57"/>
      <c r="Z50" s="57"/>
    </row>
    <row r="51" spans="1:26" ht="48" customHeight="1" x14ac:dyDescent="0.2">
      <c r="A51" s="19" t="str">
        <f>IF(B51&lt;&gt;"","2.3.5","")</f>
        <v/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6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8"/>
      <c r="Y51" s="57"/>
      <c r="Z51" s="57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78" t="s">
        <v>58</v>
      </c>
      <c r="C55" s="78"/>
      <c r="D55" s="78"/>
      <c r="E55" s="78"/>
      <c r="F55" s="78"/>
      <c r="G55" s="78"/>
      <c r="H55" s="78" t="s">
        <v>53</v>
      </c>
      <c r="I55" s="78"/>
      <c r="J55" s="78"/>
      <c r="K55" s="78"/>
      <c r="L55" s="78"/>
      <c r="M55" s="78"/>
      <c r="N55" s="78"/>
      <c r="O55" s="78"/>
      <c r="P55" s="78"/>
      <c r="Q55" s="79" t="s">
        <v>59</v>
      </c>
      <c r="R55" s="80"/>
      <c r="S55" s="80"/>
      <c r="T55" s="80"/>
      <c r="U55" s="80"/>
      <c r="V55" s="80"/>
      <c r="W55" s="80"/>
      <c r="X55" s="81"/>
      <c r="Y55" s="82" t="s">
        <v>54</v>
      </c>
      <c r="Z55" s="82"/>
    </row>
    <row r="56" spans="1:26" ht="72" customHeight="1" x14ac:dyDescent="0.2">
      <c r="A56" s="19" t="str">
        <f>IF(B56&lt;&gt;"","3.1","")</f>
        <v/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6"/>
      <c r="R56" s="67"/>
      <c r="S56" s="67"/>
      <c r="T56" s="67"/>
      <c r="U56" s="67"/>
      <c r="V56" s="67"/>
      <c r="W56" s="67"/>
      <c r="X56" s="68"/>
      <c r="Y56" s="57"/>
      <c r="Z56" s="57"/>
    </row>
    <row r="57" spans="1:26" ht="72" customHeight="1" x14ac:dyDescent="0.2">
      <c r="A57" s="19" t="str">
        <f>IF(B57&lt;&gt;"","3.2","")</f>
        <v/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6"/>
      <c r="R57" s="67"/>
      <c r="S57" s="67"/>
      <c r="T57" s="67"/>
      <c r="U57" s="67"/>
      <c r="V57" s="67"/>
      <c r="W57" s="67"/>
      <c r="X57" s="68"/>
      <c r="Y57" s="57"/>
      <c r="Z57" s="57"/>
    </row>
    <row r="58" spans="1:26" ht="72" customHeight="1" x14ac:dyDescent="0.2">
      <c r="A58" s="19" t="str">
        <f>IF(B58&lt;&gt;"","3.3","")</f>
        <v/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6"/>
      <c r="R58" s="67"/>
      <c r="S58" s="67"/>
      <c r="T58" s="67"/>
      <c r="U58" s="67"/>
      <c r="V58" s="67"/>
      <c r="W58" s="67"/>
      <c r="X58" s="68"/>
      <c r="Y58" s="57"/>
      <c r="Z58" s="57"/>
    </row>
    <row r="59" spans="1:26" ht="72" customHeight="1" x14ac:dyDescent="0.2">
      <c r="A59" s="19" t="str">
        <f>IF(B59&lt;&gt;"","3.4","")</f>
        <v/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6"/>
      <c r="R59" s="67"/>
      <c r="S59" s="67"/>
      <c r="T59" s="67"/>
      <c r="U59" s="67"/>
      <c r="V59" s="67"/>
      <c r="W59" s="67"/>
      <c r="X59" s="68"/>
      <c r="Y59" s="57"/>
      <c r="Z59" s="57"/>
    </row>
    <row r="60" spans="1:26" ht="72" customHeight="1" x14ac:dyDescent="0.2">
      <c r="A60" s="19" t="str">
        <f>IF(B60&lt;&gt;"","3.5","")</f>
        <v/>
      </c>
      <c r="B60" s="66"/>
      <c r="C60" s="67"/>
      <c r="D60" s="67"/>
      <c r="E60" s="67"/>
      <c r="F60" s="67"/>
      <c r="G60" s="68"/>
      <c r="H60" s="66"/>
      <c r="I60" s="67"/>
      <c r="J60" s="67"/>
      <c r="K60" s="67"/>
      <c r="L60" s="67"/>
      <c r="M60" s="67"/>
      <c r="N60" s="67"/>
      <c r="O60" s="67"/>
      <c r="P60" s="68"/>
      <c r="Q60" s="66"/>
      <c r="R60" s="67"/>
      <c r="S60" s="67"/>
      <c r="T60" s="67"/>
      <c r="U60" s="67"/>
      <c r="V60" s="67"/>
      <c r="W60" s="67"/>
      <c r="X60" s="68"/>
      <c r="Y60" s="86"/>
      <c r="Z60" s="87"/>
    </row>
    <row r="61" spans="1:26" ht="72" customHeight="1" x14ac:dyDescent="0.2">
      <c r="A61" s="19" t="str">
        <f>IF(B61&lt;&gt;"","3.6","")</f>
        <v/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6"/>
      <c r="R61" s="67"/>
      <c r="S61" s="67"/>
      <c r="T61" s="67"/>
      <c r="U61" s="67"/>
      <c r="V61" s="67"/>
      <c r="W61" s="67"/>
      <c r="X61" s="68"/>
      <c r="Y61" s="57"/>
      <c r="Z61" s="57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69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1"/>
    </row>
    <row r="66" spans="1:25" ht="48" customHeight="1" x14ac:dyDescent="0.2">
      <c r="B66" s="72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4"/>
    </row>
    <row r="67" spans="1:25" ht="48" customHeight="1" x14ac:dyDescent="0.2">
      <c r="B67" s="72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4"/>
    </row>
    <row r="68" spans="1:25" ht="48" customHeight="1" x14ac:dyDescent="0.2">
      <c r="B68" s="72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4"/>
    </row>
    <row r="69" spans="1:25" ht="48" customHeight="1" x14ac:dyDescent="0.2">
      <c r="B69" s="75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7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2" spans="1:25" ht="14.25" customHeight="1" x14ac:dyDescent="0.2"/>
    <row r="73" spans="1:25" ht="21" customHeight="1" x14ac:dyDescent="0.2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5" ht="10.15" customHeight="1" x14ac:dyDescent="0.2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5" ht="10.15" customHeight="1" x14ac:dyDescent="0.2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5" ht="21" customHeight="1" x14ac:dyDescent="0.2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5" ht="35.25" customHeight="1" x14ac:dyDescent="0.2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5" ht="21" customHeight="1" x14ac:dyDescent="0.2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5" ht="21" customHeight="1" x14ac:dyDescent="0.2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5" ht="21" customHeight="1" x14ac:dyDescent="0.2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21" customHeight="1" x14ac:dyDescent="0.2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">
      <c r="B83" s="64"/>
      <c r="C83" s="64"/>
      <c r="D83" s="64"/>
      <c r="E83" s="64"/>
      <c r="F83" s="64"/>
      <c r="G83" s="64"/>
      <c r="H83" s="64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">
      <c r="B84" s="64"/>
      <c r="C84" s="64"/>
      <c r="D84" s="64"/>
      <c r="E84" s="64"/>
      <c r="F84" s="64"/>
      <c r="G84" s="64"/>
      <c r="H84" s="64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14.25" customHeight="1" x14ac:dyDescent="0.2"/>
    <row r="86" spans="2:25" ht="21" customHeight="1" x14ac:dyDescent="0.2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ht="21" customHeight="1" x14ac:dyDescent="0.2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14.25" customHeight="1" x14ac:dyDescent="0.2"/>
    <row r="99" spans="2:25" ht="21" customHeight="1" x14ac:dyDescent="0.2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ht="21" customHeight="1" x14ac:dyDescent="0.2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14.25" customHeight="1" x14ac:dyDescent="0.2"/>
    <row r="112" spans="2:25" ht="14.25" customHeight="1" x14ac:dyDescent="0.2"/>
    <row r="113" spans="5:24" ht="21" customHeight="1" x14ac:dyDescent="0.2">
      <c r="E113" s="17" t="s">
        <v>60</v>
      </c>
      <c r="F113" s="32"/>
      <c r="G113" s="32"/>
      <c r="H113" s="32"/>
      <c r="I113" s="32"/>
      <c r="J113" s="32"/>
      <c r="Q113" s="17" t="s">
        <v>61</v>
      </c>
      <c r="R113" s="32"/>
      <c r="S113" s="32"/>
      <c r="T113" s="32"/>
      <c r="U113" s="32"/>
      <c r="V113" s="32"/>
      <c r="W113" s="32"/>
    </row>
    <row r="114" spans="5:24" ht="21" customHeight="1" x14ac:dyDescent="0.2">
      <c r="E114" s="17" t="s">
        <v>62</v>
      </c>
      <c r="F114" s="33"/>
      <c r="G114" s="33"/>
      <c r="H114" s="33"/>
      <c r="I114" s="33"/>
      <c r="J114" s="33"/>
      <c r="K114" s="5" t="s">
        <v>63</v>
      </c>
      <c r="Q114" s="17" t="s">
        <v>62</v>
      </c>
      <c r="R114" s="32"/>
      <c r="S114" s="32"/>
      <c r="T114" s="32"/>
      <c r="U114" s="32"/>
      <c r="V114" s="32"/>
      <c r="W114" s="32"/>
      <c r="X114" s="5" t="s">
        <v>63</v>
      </c>
    </row>
    <row r="115" spans="5:24" ht="21" customHeight="1" x14ac:dyDescent="0.2">
      <c r="E115" s="17" t="s">
        <v>64</v>
      </c>
      <c r="F115" s="33"/>
      <c r="G115" s="33"/>
      <c r="H115" s="33"/>
      <c r="I115" s="33"/>
      <c r="J115" s="33"/>
      <c r="Q115" s="34"/>
      <c r="R115" s="34"/>
      <c r="S115" s="34"/>
      <c r="T115" s="34"/>
      <c r="U115" s="34"/>
      <c r="V115" s="34"/>
      <c r="W115" s="34"/>
      <c r="X115" s="34"/>
    </row>
    <row r="116" spans="5:24" ht="24" customHeight="1" x14ac:dyDescent="0.2">
      <c r="E116" s="17" t="s">
        <v>65</v>
      </c>
      <c r="F116" s="29"/>
      <c r="G116" s="29"/>
      <c r="H116" s="29"/>
      <c r="I116" s="29"/>
      <c r="J116" s="29"/>
      <c r="Q116" s="17" t="s">
        <v>65</v>
      </c>
      <c r="R116" s="30"/>
      <c r="S116" s="30"/>
      <c r="T116" s="30"/>
      <c r="U116" s="30"/>
      <c r="V116" s="30"/>
      <c r="W116" s="30"/>
    </row>
    <row r="117" spans="5:24" ht="24" customHeight="1" x14ac:dyDescent="0.2">
      <c r="E117" s="17" t="s">
        <v>66</v>
      </c>
      <c r="F117" s="31"/>
      <c r="G117" s="31"/>
      <c r="H117" s="31"/>
      <c r="I117" s="31"/>
      <c r="J117" s="31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4CF84741-C108-4026-A3A1-0B53AD614D57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B25D3F90-0DDB-47A8-BBAB-5B03FFCDF569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E9E0EEAB-A053-48D7-ABBF-9C3B0586D0A3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14D33646-CD0F-41F4-98A1-4198CDAB7B7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BB53945-19E1-4B46-A73D-B64C449EAB71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06FCCA11-B62D-438D-9B7A-EFC7306F86E6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3B7C8AC7-A1C2-4DA5-B2F1-26B4F1CAD4F7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558730D7-30D5-44BA-84BE-F097BF0DF0EB}">
          <x14:formula1>
            <xm:f>LIST!$E$2:$E$9</xm:f>
          </x14:formula1>
          <xm:sqref>B47:L51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FFC000"/>
  </sheetPr>
  <dimension ref="A1:Z118"/>
  <sheetViews>
    <sheetView view="pageBreakPreview" zoomScaleNormal="85" zoomScaleSheetLayoutView="100" workbookViewId="0">
      <selection activeCell="AA51" sqref="AA51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53" t="s">
        <v>40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54" t="s">
        <v>104</v>
      </c>
      <c r="K2" s="154"/>
      <c r="L2" s="154"/>
      <c r="M2" s="154"/>
      <c r="N2" s="154"/>
      <c r="O2" s="154"/>
      <c r="P2" s="154"/>
      <c r="Q2" s="154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53" t="s">
        <v>27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</row>
    <row r="4" spans="1:26" ht="21" customHeight="1" x14ac:dyDescent="0.2">
      <c r="A4" s="153" t="s">
        <v>1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</row>
    <row r="5" spans="1:26" ht="10.1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155"/>
      <c r="N7" s="156"/>
      <c r="O7" s="156"/>
      <c r="P7" s="157"/>
    </row>
    <row r="8" spans="1:26" ht="21" customHeight="1" x14ac:dyDescent="0.2">
      <c r="A8" s="9" t="s">
        <v>43</v>
      </c>
      <c r="G8" s="10"/>
      <c r="H8" s="155"/>
      <c r="I8" s="156"/>
      <c r="J8" s="157"/>
    </row>
    <row r="9" spans="1:26" ht="10.15" customHeight="1" x14ac:dyDescent="0.2"/>
    <row r="10" spans="1:26" s="8" customFormat="1" ht="30" customHeight="1" x14ac:dyDescent="0.2">
      <c r="A10" s="78" t="s">
        <v>7</v>
      </c>
      <c r="B10" s="78" t="s">
        <v>33</v>
      </c>
      <c r="C10" s="78"/>
      <c r="D10" s="78"/>
      <c r="E10" s="78"/>
      <c r="F10" s="78"/>
      <c r="G10" s="78"/>
      <c r="H10" s="78"/>
      <c r="I10" s="78"/>
      <c r="J10" s="78"/>
      <c r="K10" s="78" t="s">
        <v>34</v>
      </c>
      <c r="L10" s="78"/>
      <c r="M10" s="78"/>
      <c r="N10" s="78"/>
      <c r="O10" s="78"/>
      <c r="P10" s="78"/>
      <c r="Q10" s="78"/>
      <c r="R10" s="78"/>
      <c r="S10" s="78" t="s">
        <v>6</v>
      </c>
      <c r="T10" s="78"/>
      <c r="U10" s="78"/>
      <c r="V10" s="78"/>
      <c r="W10" s="78"/>
      <c r="X10" s="78"/>
      <c r="Y10" s="78"/>
      <c r="Z10" s="78"/>
    </row>
    <row r="11" spans="1:26" s="8" customFormat="1" ht="30" customHeight="1" x14ac:dyDescent="0.2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 t="s">
        <v>3</v>
      </c>
      <c r="L11" s="78"/>
      <c r="M11" s="78"/>
      <c r="N11" s="78" t="s">
        <v>4</v>
      </c>
      <c r="O11" s="78"/>
      <c r="P11" s="78"/>
      <c r="Q11" s="78" t="s">
        <v>5</v>
      </c>
      <c r="R11" s="78"/>
      <c r="S11" s="78" t="s">
        <v>3</v>
      </c>
      <c r="T11" s="78"/>
      <c r="U11" s="78"/>
      <c r="V11" s="78" t="s">
        <v>4</v>
      </c>
      <c r="W11" s="78"/>
      <c r="X11" s="78"/>
      <c r="Y11" s="78" t="s">
        <v>5</v>
      </c>
      <c r="Z11" s="78"/>
    </row>
    <row r="12" spans="1:26" ht="24" customHeight="1" x14ac:dyDescent="0.2">
      <c r="A12" s="107" t="s">
        <v>44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10"/>
    </row>
    <row r="13" spans="1:26" ht="24" customHeight="1" x14ac:dyDescent="0.2">
      <c r="A13" s="20">
        <v>1</v>
      </c>
      <c r="B13" s="146" t="s">
        <v>36</v>
      </c>
      <c r="C13" s="146"/>
      <c r="D13" s="146"/>
      <c r="E13" s="146"/>
      <c r="F13" s="146"/>
      <c r="G13" s="146"/>
      <c r="H13" s="146"/>
      <c r="I13" s="146"/>
      <c r="J13" s="146"/>
      <c r="K13" s="158">
        <v>12</v>
      </c>
      <c r="L13" s="158"/>
      <c r="M13" s="158"/>
      <c r="N13" s="150">
        <f>Q24</f>
        <v>0</v>
      </c>
      <c r="O13" s="150"/>
      <c r="P13" s="150"/>
      <c r="Q13" s="125">
        <f>V24/T24*100</f>
        <v>0</v>
      </c>
      <c r="R13" s="125"/>
      <c r="S13" s="159">
        <v>4178080</v>
      </c>
      <c r="T13" s="160"/>
      <c r="U13" s="161"/>
      <c r="V13" s="168"/>
      <c r="W13" s="169"/>
      <c r="X13" s="170"/>
      <c r="Y13" s="140">
        <f>V13/S13*100</f>
        <v>0</v>
      </c>
      <c r="Z13" s="141"/>
    </row>
    <row r="14" spans="1:26" ht="24" customHeight="1" x14ac:dyDescent="0.2">
      <c r="A14" s="20">
        <v>2</v>
      </c>
      <c r="B14" s="146" t="s">
        <v>37</v>
      </c>
      <c r="C14" s="146"/>
      <c r="D14" s="146"/>
      <c r="E14" s="146"/>
      <c r="F14" s="146"/>
      <c r="G14" s="146"/>
      <c r="H14" s="146"/>
      <c r="I14" s="146"/>
      <c r="J14" s="146"/>
      <c r="K14" s="147">
        <v>1289427.8400000001</v>
      </c>
      <c r="L14" s="147"/>
      <c r="M14" s="147"/>
      <c r="N14" s="125">
        <f>Q25</f>
        <v>0</v>
      </c>
      <c r="O14" s="125"/>
      <c r="P14" s="125"/>
      <c r="Q14" s="125">
        <f>V25/T25*100</f>
        <v>0</v>
      </c>
      <c r="R14" s="125"/>
      <c r="S14" s="162"/>
      <c r="T14" s="163"/>
      <c r="U14" s="164"/>
      <c r="V14" s="171"/>
      <c r="W14" s="172"/>
      <c r="X14" s="173"/>
      <c r="Y14" s="142"/>
      <c r="Z14" s="143"/>
    </row>
    <row r="15" spans="1:26" ht="24" customHeight="1" x14ac:dyDescent="0.2">
      <c r="A15" s="20">
        <v>3</v>
      </c>
      <c r="B15" s="146" t="s">
        <v>38</v>
      </c>
      <c r="C15" s="146"/>
      <c r="D15" s="146"/>
      <c r="E15" s="146"/>
      <c r="F15" s="146"/>
      <c r="G15" s="146"/>
      <c r="H15" s="146"/>
      <c r="I15" s="146"/>
      <c r="J15" s="146"/>
      <c r="K15" s="149">
        <v>12</v>
      </c>
      <c r="L15" s="149"/>
      <c r="M15" s="149"/>
      <c r="N15" s="150">
        <f>Q27</f>
        <v>0</v>
      </c>
      <c r="O15" s="150"/>
      <c r="P15" s="150"/>
      <c r="Q15" s="125">
        <f>V26/T26*100</f>
        <v>0</v>
      </c>
      <c r="R15" s="125"/>
      <c r="S15" s="162"/>
      <c r="T15" s="163"/>
      <c r="U15" s="164"/>
      <c r="V15" s="171"/>
      <c r="W15" s="172"/>
      <c r="X15" s="173"/>
      <c r="Y15" s="142"/>
      <c r="Z15" s="143"/>
    </row>
    <row r="16" spans="1:26" ht="24" customHeight="1" x14ac:dyDescent="0.2">
      <c r="A16" s="20">
        <v>4</v>
      </c>
      <c r="B16" s="146" t="s">
        <v>39</v>
      </c>
      <c r="C16" s="146"/>
      <c r="D16" s="146"/>
      <c r="E16" s="146"/>
      <c r="F16" s="146"/>
      <c r="G16" s="146"/>
      <c r="H16" s="146"/>
      <c r="I16" s="146"/>
      <c r="J16" s="146"/>
      <c r="K16" s="149">
        <v>12</v>
      </c>
      <c r="L16" s="149"/>
      <c r="M16" s="149"/>
      <c r="N16" s="150">
        <f>Q28</f>
        <v>0</v>
      </c>
      <c r="O16" s="150"/>
      <c r="P16" s="150"/>
      <c r="Q16" s="125">
        <f>V28/T28*100</f>
        <v>0</v>
      </c>
      <c r="R16" s="125"/>
      <c r="S16" s="162"/>
      <c r="T16" s="163"/>
      <c r="U16" s="164"/>
      <c r="V16" s="171"/>
      <c r="W16" s="172"/>
      <c r="X16" s="173"/>
      <c r="Y16" s="142"/>
      <c r="Z16" s="143"/>
    </row>
    <row r="17" spans="1:26" s="11" customFormat="1" ht="48" customHeight="1" x14ac:dyDescent="0.2">
      <c r="A17" s="21">
        <v>5</v>
      </c>
      <c r="B17" s="151" t="s">
        <v>45</v>
      </c>
      <c r="C17" s="151"/>
      <c r="D17" s="151"/>
      <c r="E17" s="151"/>
      <c r="F17" s="151"/>
      <c r="G17" s="151"/>
      <c r="H17" s="151"/>
      <c r="I17" s="151"/>
      <c r="J17" s="151"/>
      <c r="K17" s="152">
        <v>12</v>
      </c>
      <c r="L17" s="152"/>
      <c r="M17" s="152"/>
      <c r="N17" s="150">
        <f>Q29</f>
        <v>0</v>
      </c>
      <c r="O17" s="150"/>
      <c r="P17" s="150"/>
      <c r="Q17" s="125">
        <f>V29/T29*100</f>
        <v>0</v>
      </c>
      <c r="R17" s="125"/>
      <c r="S17" s="165"/>
      <c r="T17" s="166"/>
      <c r="U17" s="167"/>
      <c r="V17" s="174"/>
      <c r="W17" s="175"/>
      <c r="X17" s="176"/>
      <c r="Y17" s="144"/>
      <c r="Z17" s="145"/>
    </row>
    <row r="18" spans="1:26" s="8" customFormat="1" ht="24" customHeight="1" x14ac:dyDescent="0.2">
      <c r="A18" s="136" t="s">
        <v>46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8"/>
      <c r="Q18" s="91">
        <f>V30</f>
        <v>0</v>
      </c>
      <c r="R18" s="91"/>
      <c r="S18" s="139">
        <f>SUM(S13)</f>
        <v>4178080</v>
      </c>
      <c r="T18" s="139"/>
      <c r="U18" s="139"/>
      <c r="V18" s="139">
        <f>SUM(V13)</f>
        <v>0</v>
      </c>
      <c r="W18" s="139"/>
      <c r="X18" s="139"/>
      <c r="Y18" s="135">
        <f>SUM(Y13)</f>
        <v>0</v>
      </c>
      <c r="Z18" s="135"/>
    </row>
    <row r="19" spans="1:26" ht="9.9499999999999993" customHeight="1" x14ac:dyDescent="0.2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78" t="s">
        <v>41</v>
      </c>
      <c r="C22" s="78"/>
      <c r="D22" s="78"/>
      <c r="E22" s="78"/>
      <c r="F22" s="78"/>
      <c r="G22" s="78"/>
      <c r="H22" s="78" t="s">
        <v>47</v>
      </c>
      <c r="I22" s="78"/>
      <c r="J22" s="78"/>
      <c r="K22" s="78" t="s">
        <v>42</v>
      </c>
      <c r="L22" s="78"/>
      <c r="M22" s="78"/>
      <c r="N22" s="78" t="s">
        <v>48</v>
      </c>
      <c r="O22" s="78"/>
      <c r="P22" s="78"/>
      <c r="Q22" s="78" t="s">
        <v>49</v>
      </c>
      <c r="R22" s="78"/>
      <c r="S22" s="78"/>
      <c r="T22" s="78" t="s">
        <v>50</v>
      </c>
      <c r="U22" s="78"/>
      <c r="V22" s="82" t="s">
        <v>9</v>
      </c>
      <c r="W22" s="82"/>
      <c r="X22" s="78" t="s">
        <v>10</v>
      </c>
      <c r="Y22" s="78"/>
      <c r="Z22" s="78"/>
    </row>
    <row r="23" spans="1:26" ht="24" customHeight="1" x14ac:dyDescent="0.2">
      <c r="A23" s="107" t="s">
        <v>44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9"/>
      <c r="U23" s="109"/>
      <c r="V23" s="108"/>
      <c r="W23" s="108"/>
      <c r="X23" s="108"/>
      <c r="Y23" s="108"/>
      <c r="Z23" s="110"/>
    </row>
    <row r="24" spans="1:26" ht="24" customHeight="1" x14ac:dyDescent="0.2">
      <c r="A24" s="25">
        <v>1</v>
      </c>
      <c r="B24" s="111" t="s">
        <v>36</v>
      </c>
      <c r="C24" s="111"/>
      <c r="D24" s="111"/>
      <c r="E24" s="111"/>
      <c r="F24" s="111"/>
      <c r="G24" s="111"/>
      <c r="H24" s="112">
        <v>12</v>
      </c>
      <c r="I24" s="112"/>
      <c r="J24" s="112"/>
      <c r="K24" s="104"/>
      <c r="L24" s="104"/>
      <c r="M24" s="104"/>
      <c r="N24" s="104"/>
      <c r="O24" s="104"/>
      <c r="P24" s="104"/>
      <c r="Q24" s="104"/>
      <c r="R24" s="104"/>
      <c r="S24" s="105"/>
      <c r="T24" s="101">
        <v>10</v>
      </c>
      <c r="U24" s="101"/>
      <c r="V24" s="94">
        <f>(T24*((K24*0)+(N24*50)+(Q24*100)))/(H24*100)</f>
        <v>0</v>
      </c>
      <c r="W24" s="95"/>
      <c r="X24" s="113"/>
      <c r="Y24" s="93"/>
      <c r="Z24" s="114"/>
    </row>
    <row r="25" spans="1:26" ht="24" customHeight="1" x14ac:dyDescent="0.2">
      <c r="A25" s="25">
        <v>2</v>
      </c>
      <c r="B25" s="111" t="s">
        <v>37</v>
      </c>
      <c r="C25" s="111"/>
      <c r="D25" s="111"/>
      <c r="E25" s="111"/>
      <c r="F25" s="111"/>
      <c r="G25" s="111"/>
      <c r="H25" s="121">
        <v>1289427.8400000001</v>
      </c>
      <c r="I25" s="121"/>
      <c r="J25" s="121"/>
      <c r="K25" s="122"/>
      <c r="L25" s="122"/>
      <c r="M25" s="122"/>
      <c r="N25" s="122"/>
      <c r="O25" s="122"/>
      <c r="P25" s="122"/>
      <c r="Q25" s="122"/>
      <c r="R25" s="122"/>
      <c r="S25" s="203"/>
      <c r="T25" s="101">
        <v>40</v>
      </c>
      <c r="U25" s="101"/>
      <c r="V25" s="94">
        <f>(T25*((K25*0)+(N25*50)+(Q25*100)))/(H25*100)</f>
        <v>0</v>
      </c>
      <c r="W25" s="95"/>
      <c r="X25" s="115"/>
      <c r="Y25" s="116"/>
      <c r="Z25" s="117"/>
    </row>
    <row r="26" spans="1:26" ht="24" customHeight="1" x14ac:dyDescent="0.2">
      <c r="A26" s="26">
        <v>3</v>
      </c>
      <c r="B26" s="96" t="s">
        <v>38</v>
      </c>
      <c r="C26" s="96"/>
      <c r="D26" s="96"/>
      <c r="E26" s="96"/>
      <c r="F26" s="96"/>
      <c r="G26" s="96"/>
      <c r="H26" s="97">
        <v>12</v>
      </c>
      <c r="I26" s="97"/>
      <c r="J26" s="97"/>
      <c r="K26" s="197">
        <f>K27</f>
        <v>0</v>
      </c>
      <c r="L26" s="198"/>
      <c r="M26" s="199"/>
      <c r="N26" s="197">
        <f t="shared" ref="N26" si="0">N27</f>
        <v>0</v>
      </c>
      <c r="O26" s="198"/>
      <c r="P26" s="199"/>
      <c r="Q26" s="197">
        <f t="shared" ref="Q26" si="1">Q27</f>
        <v>0</v>
      </c>
      <c r="R26" s="198"/>
      <c r="S26" s="199"/>
      <c r="T26" s="123">
        <f>SUM(T27)</f>
        <v>20</v>
      </c>
      <c r="U26" s="123"/>
      <c r="V26" s="124">
        <f>SUM(V27)</f>
        <v>0</v>
      </c>
      <c r="W26" s="125"/>
      <c r="X26" s="115"/>
      <c r="Y26" s="116"/>
      <c r="Z26" s="117"/>
    </row>
    <row r="27" spans="1:26" ht="48" customHeight="1" x14ac:dyDescent="0.2">
      <c r="A27" s="20">
        <v>3.1</v>
      </c>
      <c r="B27" s="126" t="s">
        <v>103</v>
      </c>
      <c r="C27" s="127"/>
      <c r="D27" s="127"/>
      <c r="E27" s="127"/>
      <c r="F27" s="127"/>
      <c r="G27" s="128"/>
      <c r="H27" s="129">
        <v>12</v>
      </c>
      <c r="I27" s="130"/>
      <c r="J27" s="131"/>
      <c r="K27" s="105"/>
      <c r="L27" s="132"/>
      <c r="M27" s="133"/>
      <c r="N27" s="105"/>
      <c r="O27" s="132"/>
      <c r="P27" s="133"/>
      <c r="Q27" s="105"/>
      <c r="R27" s="132"/>
      <c r="S27" s="132"/>
      <c r="T27" s="134">
        <v>20</v>
      </c>
      <c r="U27" s="134"/>
      <c r="V27" s="94">
        <f>(T27*((K27*0)+(N27*50)+(Q27*100)))/(H27*100)</f>
        <v>0</v>
      </c>
      <c r="W27" s="95"/>
      <c r="X27" s="115"/>
      <c r="Y27" s="116"/>
      <c r="Z27" s="117"/>
    </row>
    <row r="28" spans="1:26" ht="48" customHeight="1" x14ac:dyDescent="0.2">
      <c r="A28" s="25">
        <v>4</v>
      </c>
      <c r="B28" s="102" t="s">
        <v>39</v>
      </c>
      <c r="C28" s="102"/>
      <c r="D28" s="102"/>
      <c r="E28" s="102"/>
      <c r="F28" s="102"/>
      <c r="G28" s="102"/>
      <c r="H28" s="106">
        <v>12</v>
      </c>
      <c r="I28" s="106"/>
      <c r="J28" s="106"/>
      <c r="K28" s="104"/>
      <c r="L28" s="104"/>
      <c r="M28" s="104"/>
      <c r="N28" s="104"/>
      <c r="O28" s="104"/>
      <c r="P28" s="104"/>
      <c r="Q28" s="104"/>
      <c r="R28" s="104"/>
      <c r="S28" s="105"/>
      <c r="T28" s="101">
        <v>15</v>
      </c>
      <c r="U28" s="101"/>
      <c r="V28" s="94">
        <f t="shared" ref="V28:V29" si="2">(T28*((K28*0)+(N28*50)+(Q28*100)))/(H28*100)</f>
        <v>0</v>
      </c>
      <c r="W28" s="95"/>
      <c r="X28" s="115"/>
      <c r="Y28" s="116"/>
      <c r="Z28" s="117"/>
    </row>
    <row r="29" spans="1:26" ht="48" customHeight="1" x14ac:dyDescent="0.2">
      <c r="A29" s="25">
        <v>5</v>
      </c>
      <c r="B29" s="102" t="s">
        <v>51</v>
      </c>
      <c r="C29" s="102"/>
      <c r="D29" s="102"/>
      <c r="E29" s="102"/>
      <c r="F29" s="102"/>
      <c r="G29" s="102"/>
      <c r="H29" s="103">
        <v>12</v>
      </c>
      <c r="I29" s="103"/>
      <c r="J29" s="103"/>
      <c r="K29" s="104"/>
      <c r="L29" s="104"/>
      <c r="M29" s="104"/>
      <c r="N29" s="104"/>
      <c r="O29" s="104"/>
      <c r="P29" s="104"/>
      <c r="Q29" s="104"/>
      <c r="R29" s="104"/>
      <c r="S29" s="105"/>
      <c r="T29" s="101">
        <v>15</v>
      </c>
      <c r="U29" s="101"/>
      <c r="V29" s="94">
        <f t="shared" si="2"/>
        <v>0</v>
      </c>
      <c r="W29" s="95"/>
      <c r="X29" s="118"/>
      <c r="Y29" s="119"/>
      <c r="Z29" s="120"/>
    </row>
    <row r="30" spans="1:26" ht="24" customHeight="1" x14ac:dyDescent="0.2">
      <c r="A30" s="88" t="s">
        <v>11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9">
        <f>SUM(T24,T25,T26,T28,T29)</f>
        <v>100</v>
      </c>
      <c r="U30" s="90"/>
      <c r="V30" s="91">
        <f>SUM(V24:W26,V28:W29)</f>
        <v>0</v>
      </c>
      <c r="W30" s="91"/>
      <c r="X30" s="92"/>
      <c r="Y30" s="92"/>
      <c r="Z30" s="92"/>
    </row>
    <row r="31" spans="1:26" ht="9.9499999999999993" customHeight="1" x14ac:dyDescent="0.2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78" t="s">
        <v>52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9" t="s">
        <v>53</v>
      </c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1"/>
      <c r="Y33" s="82" t="s">
        <v>54</v>
      </c>
      <c r="Z33" s="82"/>
    </row>
    <row r="34" spans="1:26" ht="24" customHeight="1" x14ac:dyDescent="0.2">
      <c r="A34" s="83" t="s">
        <v>55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5"/>
    </row>
    <row r="35" spans="1:26" ht="48" customHeight="1" x14ac:dyDescent="0.2">
      <c r="A35" s="19" t="str">
        <f>IF(B35&lt;&gt;"","2.1.1","")</f>
        <v/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57"/>
      <c r="Z35" s="57"/>
    </row>
    <row r="36" spans="1:26" ht="48" customHeight="1" x14ac:dyDescent="0.2">
      <c r="A36" s="19" t="str">
        <f>IF(B36&lt;&gt;"","2.1.2","")</f>
        <v/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57"/>
      <c r="Z36" s="57"/>
    </row>
    <row r="37" spans="1:26" ht="48" customHeight="1" x14ac:dyDescent="0.2">
      <c r="A37" s="19" t="str">
        <f>IF(B37&lt;&gt;"","2.1.3","")</f>
        <v/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57"/>
      <c r="Z37" s="57"/>
    </row>
    <row r="38" spans="1:26" ht="48" customHeight="1" x14ac:dyDescent="0.2">
      <c r="A38" s="19" t="str">
        <f>IF(B38&lt;&gt;"","2.1.4","")</f>
        <v/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6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57"/>
      <c r="Z38" s="57"/>
    </row>
    <row r="39" spans="1:26" ht="48" customHeight="1" x14ac:dyDescent="0.2">
      <c r="A39" s="19" t="str">
        <f>IF(B39&lt;&gt;"","2.1.5","")</f>
        <v/>
      </c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8"/>
      <c r="M39" s="66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8"/>
      <c r="Y39" s="86"/>
      <c r="Z39" s="87"/>
    </row>
    <row r="40" spans="1:26" ht="24" customHeight="1" x14ac:dyDescent="0.2">
      <c r="A40" s="83" t="s">
        <v>56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5"/>
    </row>
    <row r="41" spans="1:26" ht="48" customHeight="1" x14ac:dyDescent="0.2">
      <c r="A41" s="19" t="str">
        <f>IF(B41&lt;&gt;"","2.2.1","")</f>
        <v/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8"/>
      <c r="Y41" s="57"/>
      <c r="Z41" s="57"/>
    </row>
    <row r="42" spans="1:26" ht="48" customHeight="1" x14ac:dyDescent="0.2">
      <c r="A42" s="19" t="str">
        <f>IF(B42&lt;&gt;"","2.2.2","")</f>
        <v/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6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57"/>
      <c r="Z42" s="57"/>
    </row>
    <row r="43" spans="1:26" ht="48" customHeight="1" x14ac:dyDescent="0.2">
      <c r="A43" s="19" t="str">
        <f>IF(B43&lt;&gt;"","2.2.3","")</f>
        <v/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8"/>
      <c r="Y43" s="57"/>
      <c r="Z43" s="57"/>
    </row>
    <row r="44" spans="1:26" ht="48" customHeight="1" x14ac:dyDescent="0.2">
      <c r="A44" s="19" t="str">
        <f>IF(B44&lt;&gt;"","2.2.4","")</f>
        <v/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6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57"/>
      <c r="Z44" s="57"/>
    </row>
    <row r="45" spans="1:26" ht="48" customHeight="1" x14ac:dyDescent="0.2">
      <c r="A45" s="19" t="str">
        <f>IF(B45&lt;&gt;"","2.2.5","")</f>
        <v/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6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8"/>
      <c r="Y45" s="57"/>
      <c r="Z45" s="57"/>
    </row>
    <row r="46" spans="1:26" ht="24" customHeight="1" x14ac:dyDescent="0.2">
      <c r="A46" s="83" t="s">
        <v>57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5"/>
    </row>
    <row r="47" spans="1:26" ht="48" customHeight="1" x14ac:dyDescent="0.2">
      <c r="A47" s="19" t="str">
        <f>IF(B47&lt;&gt;"","2.3.1","")</f>
        <v/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6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8"/>
      <c r="Y47" s="57"/>
      <c r="Z47" s="57"/>
    </row>
    <row r="48" spans="1:26" ht="48" customHeight="1" x14ac:dyDescent="0.2">
      <c r="A48" s="19" t="str">
        <f>IF(B48&lt;&gt;"","2.3.2","")</f>
        <v/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6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8"/>
      <c r="Y48" s="57"/>
      <c r="Z48" s="57"/>
    </row>
    <row r="49" spans="1:26" ht="48" customHeight="1" x14ac:dyDescent="0.2">
      <c r="A49" s="19" t="str">
        <f>IF(B49&lt;&gt;"","2.3.3","")</f>
        <v/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6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8"/>
      <c r="Y49" s="57"/>
      <c r="Z49" s="57"/>
    </row>
    <row r="50" spans="1:26" ht="48" customHeight="1" x14ac:dyDescent="0.2">
      <c r="A50" s="19" t="str">
        <f>IF(B50&lt;&gt;"","2.3.4","")</f>
        <v/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6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8"/>
      <c r="Y50" s="57"/>
      <c r="Z50" s="57"/>
    </row>
    <row r="51" spans="1:26" ht="48" customHeight="1" x14ac:dyDescent="0.2">
      <c r="A51" s="19" t="str">
        <f>IF(B51&lt;&gt;"","2.3.5","")</f>
        <v/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6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8"/>
      <c r="Y51" s="57"/>
      <c r="Z51" s="57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78" t="s">
        <v>58</v>
      </c>
      <c r="C55" s="78"/>
      <c r="D55" s="78"/>
      <c r="E55" s="78"/>
      <c r="F55" s="78"/>
      <c r="G55" s="78"/>
      <c r="H55" s="78" t="s">
        <v>53</v>
      </c>
      <c r="I55" s="78"/>
      <c r="J55" s="78"/>
      <c r="K55" s="78"/>
      <c r="L55" s="78"/>
      <c r="M55" s="78"/>
      <c r="N55" s="78"/>
      <c r="O55" s="78"/>
      <c r="P55" s="78"/>
      <c r="Q55" s="79" t="s">
        <v>59</v>
      </c>
      <c r="R55" s="80"/>
      <c r="S55" s="80"/>
      <c r="T55" s="80"/>
      <c r="U55" s="80"/>
      <c r="V55" s="80"/>
      <c r="W55" s="80"/>
      <c r="X55" s="81"/>
      <c r="Y55" s="82" t="s">
        <v>54</v>
      </c>
      <c r="Z55" s="82"/>
    </row>
    <row r="56" spans="1:26" ht="72" customHeight="1" x14ac:dyDescent="0.2">
      <c r="A56" s="19" t="str">
        <f>IF(B56&lt;&gt;"","3.1","")</f>
        <v/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6"/>
      <c r="R56" s="67"/>
      <c r="S56" s="67"/>
      <c r="T56" s="67"/>
      <c r="U56" s="67"/>
      <c r="V56" s="67"/>
      <c r="W56" s="67"/>
      <c r="X56" s="68"/>
      <c r="Y56" s="57"/>
      <c r="Z56" s="57"/>
    </row>
    <row r="57" spans="1:26" ht="72" customHeight="1" x14ac:dyDescent="0.2">
      <c r="A57" s="19" t="str">
        <f>IF(B57&lt;&gt;"","3.2","")</f>
        <v/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6"/>
      <c r="R57" s="67"/>
      <c r="S57" s="67"/>
      <c r="T57" s="67"/>
      <c r="U57" s="67"/>
      <c r="V57" s="67"/>
      <c r="W57" s="67"/>
      <c r="X57" s="68"/>
      <c r="Y57" s="57"/>
      <c r="Z57" s="57"/>
    </row>
    <row r="58" spans="1:26" ht="72" customHeight="1" x14ac:dyDescent="0.2">
      <c r="A58" s="19" t="str">
        <f>IF(B58&lt;&gt;"","3.3","")</f>
        <v/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6"/>
      <c r="R58" s="67"/>
      <c r="S58" s="67"/>
      <c r="T58" s="67"/>
      <c r="U58" s="67"/>
      <c r="V58" s="67"/>
      <c r="W58" s="67"/>
      <c r="X58" s="68"/>
      <c r="Y58" s="57"/>
      <c r="Z58" s="57"/>
    </row>
    <row r="59" spans="1:26" ht="72" customHeight="1" x14ac:dyDescent="0.2">
      <c r="A59" s="19" t="str">
        <f>IF(B59&lt;&gt;"","3.4","")</f>
        <v/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6"/>
      <c r="R59" s="67"/>
      <c r="S59" s="67"/>
      <c r="T59" s="67"/>
      <c r="U59" s="67"/>
      <c r="V59" s="67"/>
      <c r="W59" s="67"/>
      <c r="X59" s="68"/>
      <c r="Y59" s="57"/>
      <c r="Z59" s="57"/>
    </row>
    <row r="60" spans="1:26" ht="72" customHeight="1" x14ac:dyDescent="0.2">
      <c r="A60" s="19" t="str">
        <f>IF(B60&lt;&gt;"","3.5","")</f>
        <v/>
      </c>
      <c r="B60" s="66"/>
      <c r="C60" s="67"/>
      <c r="D60" s="67"/>
      <c r="E60" s="67"/>
      <c r="F60" s="67"/>
      <c r="G60" s="68"/>
      <c r="H60" s="66"/>
      <c r="I60" s="67"/>
      <c r="J60" s="67"/>
      <c r="K60" s="67"/>
      <c r="L60" s="67"/>
      <c r="M60" s="67"/>
      <c r="N60" s="67"/>
      <c r="O60" s="67"/>
      <c r="P60" s="68"/>
      <c r="Q60" s="66"/>
      <c r="R60" s="67"/>
      <c r="S60" s="67"/>
      <c r="T60" s="67"/>
      <c r="U60" s="67"/>
      <c r="V60" s="67"/>
      <c r="W60" s="67"/>
      <c r="X60" s="68"/>
      <c r="Y60" s="86"/>
      <c r="Z60" s="87"/>
    </row>
    <row r="61" spans="1:26" ht="72" customHeight="1" x14ac:dyDescent="0.2">
      <c r="A61" s="19" t="str">
        <f>IF(B61&lt;&gt;"","3.6","")</f>
        <v/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6"/>
      <c r="R61" s="67"/>
      <c r="S61" s="67"/>
      <c r="T61" s="67"/>
      <c r="U61" s="67"/>
      <c r="V61" s="67"/>
      <c r="W61" s="67"/>
      <c r="X61" s="68"/>
      <c r="Y61" s="57"/>
      <c r="Z61" s="57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69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1"/>
    </row>
    <row r="66" spans="1:25" ht="48" customHeight="1" x14ac:dyDescent="0.2">
      <c r="B66" s="72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4"/>
    </row>
    <row r="67" spans="1:25" ht="48" customHeight="1" x14ac:dyDescent="0.2">
      <c r="B67" s="72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4"/>
    </row>
    <row r="68" spans="1:25" ht="48" customHeight="1" x14ac:dyDescent="0.2">
      <c r="B68" s="72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4"/>
    </row>
    <row r="69" spans="1:25" ht="48" customHeight="1" x14ac:dyDescent="0.2">
      <c r="B69" s="75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7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2" spans="1:25" ht="14.25" customHeight="1" x14ac:dyDescent="0.2"/>
    <row r="73" spans="1:25" ht="21" customHeight="1" x14ac:dyDescent="0.2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5" ht="10.15" customHeight="1" x14ac:dyDescent="0.2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5" ht="10.15" customHeight="1" x14ac:dyDescent="0.2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5" ht="21" customHeight="1" x14ac:dyDescent="0.2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5" ht="35.25" customHeight="1" x14ac:dyDescent="0.2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5" ht="21" customHeight="1" x14ac:dyDescent="0.2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5" ht="21" customHeight="1" x14ac:dyDescent="0.2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5" ht="21" customHeight="1" x14ac:dyDescent="0.2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21" customHeight="1" x14ac:dyDescent="0.2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">
      <c r="B83" s="64"/>
      <c r="C83" s="64"/>
      <c r="D83" s="64"/>
      <c r="E83" s="64"/>
      <c r="F83" s="64"/>
      <c r="G83" s="64"/>
      <c r="H83" s="64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">
      <c r="B84" s="64"/>
      <c r="C84" s="64"/>
      <c r="D84" s="64"/>
      <c r="E84" s="64"/>
      <c r="F84" s="64"/>
      <c r="G84" s="64"/>
      <c r="H84" s="64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14.25" customHeight="1" x14ac:dyDescent="0.2"/>
    <row r="86" spans="2:25" ht="21" customHeight="1" x14ac:dyDescent="0.2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ht="21" customHeight="1" x14ac:dyDescent="0.2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14.25" customHeight="1" x14ac:dyDescent="0.2"/>
    <row r="99" spans="2:25" ht="21" customHeight="1" x14ac:dyDescent="0.2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ht="21" customHeight="1" x14ac:dyDescent="0.2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14.25" customHeight="1" x14ac:dyDescent="0.2"/>
    <row r="112" spans="2:25" ht="14.25" customHeight="1" x14ac:dyDescent="0.2"/>
    <row r="113" spans="5:24" ht="21" customHeight="1" x14ac:dyDescent="0.2">
      <c r="E113" s="17" t="s">
        <v>60</v>
      </c>
      <c r="F113" s="32"/>
      <c r="G113" s="32"/>
      <c r="H113" s="32"/>
      <c r="I113" s="32"/>
      <c r="J113" s="32"/>
      <c r="Q113" s="17" t="s">
        <v>61</v>
      </c>
      <c r="R113" s="32"/>
      <c r="S113" s="32"/>
      <c r="T113" s="32"/>
      <c r="U113" s="32"/>
      <c r="V113" s="32"/>
      <c r="W113" s="32"/>
    </row>
    <row r="114" spans="5:24" ht="21" customHeight="1" x14ac:dyDescent="0.2">
      <c r="E114" s="17" t="s">
        <v>62</v>
      </c>
      <c r="F114" s="33"/>
      <c r="G114" s="33"/>
      <c r="H114" s="33"/>
      <c r="I114" s="33"/>
      <c r="J114" s="33"/>
      <c r="K114" s="5" t="s">
        <v>63</v>
      </c>
      <c r="Q114" s="17" t="s">
        <v>62</v>
      </c>
      <c r="R114" s="32"/>
      <c r="S114" s="32"/>
      <c r="T114" s="32"/>
      <c r="U114" s="32"/>
      <c r="V114" s="32"/>
      <c r="W114" s="32"/>
      <c r="X114" s="5" t="s">
        <v>63</v>
      </c>
    </row>
    <row r="115" spans="5:24" ht="21" customHeight="1" x14ac:dyDescent="0.2">
      <c r="E115" s="17" t="s">
        <v>64</v>
      </c>
      <c r="F115" s="33"/>
      <c r="G115" s="33"/>
      <c r="H115" s="33"/>
      <c r="I115" s="33"/>
      <c r="J115" s="33"/>
      <c r="Q115" s="34"/>
      <c r="R115" s="34"/>
      <c r="S115" s="34"/>
      <c r="T115" s="34"/>
      <c r="U115" s="34"/>
      <c r="V115" s="34"/>
      <c r="W115" s="34"/>
      <c r="X115" s="34"/>
    </row>
    <row r="116" spans="5:24" ht="24" customHeight="1" x14ac:dyDescent="0.2">
      <c r="E116" s="17" t="s">
        <v>65</v>
      </c>
      <c r="F116" s="29"/>
      <c r="G116" s="29"/>
      <c r="H116" s="29"/>
      <c r="I116" s="29"/>
      <c r="J116" s="29"/>
      <c r="Q116" s="17" t="s">
        <v>65</v>
      </c>
      <c r="R116" s="30"/>
      <c r="S116" s="30"/>
      <c r="T116" s="30"/>
      <c r="U116" s="30"/>
      <c r="V116" s="30"/>
      <c r="W116" s="30"/>
    </row>
    <row r="117" spans="5:24" ht="24" customHeight="1" x14ac:dyDescent="0.2">
      <c r="E117" s="17" t="s">
        <v>66</v>
      </c>
      <c r="F117" s="31"/>
      <c r="G117" s="31"/>
      <c r="H117" s="31"/>
      <c r="I117" s="31"/>
      <c r="J117" s="31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2F91F23D-D842-45CC-9AEB-FD028EF4EF4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28E4444A-5158-4A53-8CF0-9BD4D37003B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9AC9186D-CC52-4DD2-A47F-F718CE46D2A6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54E3BF7F-756E-4918-93DE-BF106A2213F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98DDCD0D-2888-427B-973B-BE454F6D3B8F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BA4F9DE4-8DDA-4552-97E8-92356B77074E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D78ABDA3-1786-46A3-B380-3DAB817899AE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0781636C-E970-4801-8A57-65092C62283A}">
          <x14:formula1>
            <xm:f>LIST!$E$2:$E$9</xm:f>
          </x14:formula1>
          <xm:sqref>B47:L51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tabColor rgb="FF7030A0"/>
  </sheetPr>
  <dimension ref="A1:Z118"/>
  <sheetViews>
    <sheetView view="pageBreakPreview" zoomScaleNormal="85" zoomScaleSheetLayoutView="100" workbookViewId="0">
      <selection activeCell="AA51" sqref="AA51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53" t="s">
        <v>40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54" t="s">
        <v>104</v>
      </c>
      <c r="K2" s="154"/>
      <c r="L2" s="154"/>
      <c r="M2" s="154"/>
      <c r="N2" s="154"/>
      <c r="O2" s="154"/>
      <c r="P2" s="154"/>
      <c r="Q2" s="154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53" t="s">
        <v>28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</row>
    <row r="4" spans="1:26" ht="21" customHeight="1" x14ac:dyDescent="0.2">
      <c r="A4" s="153" t="s">
        <v>1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</row>
    <row r="5" spans="1:26" ht="10.1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155"/>
      <c r="N7" s="156"/>
      <c r="O7" s="156"/>
      <c r="P7" s="157"/>
    </row>
    <row r="8" spans="1:26" ht="21" customHeight="1" x14ac:dyDescent="0.2">
      <c r="A8" s="9" t="s">
        <v>43</v>
      </c>
      <c r="G8" s="10"/>
      <c r="H8" s="155"/>
      <c r="I8" s="156"/>
      <c r="J8" s="157"/>
    </row>
    <row r="9" spans="1:26" ht="10.15" customHeight="1" x14ac:dyDescent="0.2"/>
    <row r="10" spans="1:26" s="8" customFormat="1" ht="30" customHeight="1" x14ac:dyDescent="0.2">
      <c r="A10" s="78" t="s">
        <v>7</v>
      </c>
      <c r="B10" s="78" t="s">
        <v>33</v>
      </c>
      <c r="C10" s="78"/>
      <c r="D10" s="78"/>
      <c r="E10" s="78"/>
      <c r="F10" s="78"/>
      <c r="G10" s="78"/>
      <c r="H10" s="78"/>
      <c r="I10" s="78"/>
      <c r="J10" s="78"/>
      <c r="K10" s="78" t="s">
        <v>34</v>
      </c>
      <c r="L10" s="78"/>
      <c r="M10" s="78"/>
      <c r="N10" s="78"/>
      <c r="O10" s="78"/>
      <c r="P10" s="78"/>
      <c r="Q10" s="78"/>
      <c r="R10" s="78"/>
      <c r="S10" s="78" t="s">
        <v>6</v>
      </c>
      <c r="T10" s="78"/>
      <c r="U10" s="78"/>
      <c r="V10" s="78"/>
      <c r="W10" s="78"/>
      <c r="X10" s="78"/>
      <c r="Y10" s="78"/>
      <c r="Z10" s="78"/>
    </row>
    <row r="11" spans="1:26" s="8" customFormat="1" ht="30" customHeight="1" x14ac:dyDescent="0.2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 t="s">
        <v>3</v>
      </c>
      <c r="L11" s="78"/>
      <c r="M11" s="78"/>
      <c r="N11" s="78" t="s">
        <v>4</v>
      </c>
      <c r="O11" s="78"/>
      <c r="P11" s="78"/>
      <c r="Q11" s="78" t="s">
        <v>5</v>
      </c>
      <c r="R11" s="78"/>
      <c r="S11" s="78" t="s">
        <v>3</v>
      </c>
      <c r="T11" s="78"/>
      <c r="U11" s="78"/>
      <c r="V11" s="78" t="s">
        <v>4</v>
      </c>
      <c r="W11" s="78"/>
      <c r="X11" s="78"/>
      <c r="Y11" s="78" t="s">
        <v>5</v>
      </c>
      <c r="Z11" s="78"/>
    </row>
    <row r="12" spans="1:26" ht="24" customHeight="1" x14ac:dyDescent="0.2">
      <c r="A12" s="107" t="s">
        <v>44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10"/>
    </row>
    <row r="13" spans="1:26" ht="24" customHeight="1" x14ac:dyDescent="0.2">
      <c r="A13" s="20">
        <v>1</v>
      </c>
      <c r="B13" s="146" t="s">
        <v>36</v>
      </c>
      <c r="C13" s="146"/>
      <c r="D13" s="146"/>
      <c r="E13" s="146"/>
      <c r="F13" s="146"/>
      <c r="G13" s="146"/>
      <c r="H13" s="146"/>
      <c r="I13" s="146"/>
      <c r="J13" s="146"/>
      <c r="K13" s="158">
        <v>12</v>
      </c>
      <c r="L13" s="158"/>
      <c r="M13" s="158"/>
      <c r="N13" s="150">
        <f>Q24</f>
        <v>0</v>
      </c>
      <c r="O13" s="150"/>
      <c r="P13" s="150"/>
      <c r="Q13" s="125">
        <f>V24/T24*100</f>
        <v>0</v>
      </c>
      <c r="R13" s="125"/>
      <c r="S13" s="159">
        <v>11460480</v>
      </c>
      <c r="T13" s="160"/>
      <c r="U13" s="161"/>
      <c r="V13" s="168"/>
      <c r="W13" s="169"/>
      <c r="X13" s="170"/>
      <c r="Y13" s="140">
        <f>V13/S13*100</f>
        <v>0</v>
      </c>
      <c r="Z13" s="141"/>
    </row>
    <row r="14" spans="1:26" ht="24" customHeight="1" x14ac:dyDescent="0.2">
      <c r="A14" s="20">
        <v>2</v>
      </c>
      <c r="B14" s="146" t="s">
        <v>37</v>
      </c>
      <c r="C14" s="146"/>
      <c r="D14" s="146"/>
      <c r="E14" s="146"/>
      <c r="F14" s="146"/>
      <c r="G14" s="146"/>
      <c r="H14" s="146"/>
      <c r="I14" s="146"/>
      <c r="J14" s="146"/>
      <c r="K14" s="147">
        <v>2237331.66</v>
      </c>
      <c r="L14" s="147"/>
      <c r="M14" s="147"/>
      <c r="N14" s="125">
        <f>Q25</f>
        <v>0</v>
      </c>
      <c r="O14" s="125"/>
      <c r="P14" s="125"/>
      <c r="Q14" s="125">
        <f>V25/T25*100</f>
        <v>0</v>
      </c>
      <c r="R14" s="125"/>
      <c r="S14" s="162"/>
      <c r="T14" s="163"/>
      <c r="U14" s="164"/>
      <c r="V14" s="171"/>
      <c r="W14" s="172"/>
      <c r="X14" s="173"/>
      <c r="Y14" s="142"/>
      <c r="Z14" s="143"/>
    </row>
    <row r="15" spans="1:26" ht="24" customHeight="1" x14ac:dyDescent="0.2">
      <c r="A15" s="20">
        <v>3</v>
      </c>
      <c r="B15" s="146" t="s">
        <v>38</v>
      </c>
      <c r="C15" s="146"/>
      <c r="D15" s="146"/>
      <c r="E15" s="146"/>
      <c r="F15" s="146"/>
      <c r="G15" s="146"/>
      <c r="H15" s="146"/>
      <c r="I15" s="146"/>
      <c r="J15" s="146"/>
      <c r="K15" s="149">
        <v>12</v>
      </c>
      <c r="L15" s="149"/>
      <c r="M15" s="149"/>
      <c r="N15" s="150">
        <f>Q27</f>
        <v>0</v>
      </c>
      <c r="O15" s="150"/>
      <c r="P15" s="150"/>
      <c r="Q15" s="125">
        <f>V26/T26*100</f>
        <v>0</v>
      </c>
      <c r="R15" s="125"/>
      <c r="S15" s="162"/>
      <c r="T15" s="163"/>
      <c r="U15" s="164"/>
      <c r="V15" s="171"/>
      <c r="W15" s="172"/>
      <c r="X15" s="173"/>
      <c r="Y15" s="142"/>
      <c r="Z15" s="143"/>
    </row>
    <row r="16" spans="1:26" ht="24" customHeight="1" x14ac:dyDescent="0.2">
      <c r="A16" s="20">
        <v>4</v>
      </c>
      <c r="B16" s="146" t="s">
        <v>39</v>
      </c>
      <c r="C16" s="146"/>
      <c r="D16" s="146"/>
      <c r="E16" s="146"/>
      <c r="F16" s="146"/>
      <c r="G16" s="146"/>
      <c r="H16" s="146"/>
      <c r="I16" s="146"/>
      <c r="J16" s="146"/>
      <c r="K16" s="149">
        <v>12</v>
      </c>
      <c r="L16" s="149"/>
      <c r="M16" s="149"/>
      <c r="N16" s="150">
        <f>Q28</f>
        <v>0</v>
      </c>
      <c r="O16" s="150"/>
      <c r="P16" s="150"/>
      <c r="Q16" s="125">
        <f>V28/T28*100</f>
        <v>0</v>
      </c>
      <c r="R16" s="125"/>
      <c r="S16" s="162"/>
      <c r="T16" s="163"/>
      <c r="U16" s="164"/>
      <c r="V16" s="171"/>
      <c r="W16" s="172"/>
      <c r="X16" s="173"/>
      <c r="Y16" s="142"/>
      <c r="Z16" s="143"/>
    </row>
    <row r="17" spans="1:26" s="11" customFormat="1" ht="48" customHeight="1" x14ac:dyDescent="0.2">
      <c r="A17" s="21">
        <v>5</v>
      </c>
      <c r="B17" s="151" t="s">
        <v>45</v>
      </c>
      <c r="C17" s="151"/>
      <c r="D17" s="151"/>
      <c r="E17" s="151"/>
      <c r="F17" s="151"/>
      <c r="G17" s="151"/>
      <c r="H17" s="151"/>
      <c r="I17" s="151"/>
      <c r="J17" s="151"/>
      <c r="K17" s="152">
        <v>12</v>
      </c>
      <c r="L17" s="152"/>
      <c r="M17" s="152"/>
      <c r="N17" s="150">
        <f>Q29</f>
        <v>0</v>
      </c>
      <c r="O17" s="150"/>
      <c r="P17" s="150"/>
      <c r="Q17" s="125">
        <f>V29/T29*100</f>
        <v>0</v>
      </c>
      <c r="R17" s="125"/>
      <c r="S17" s="165"/>
      <c r="T17" s="166"/>
      <c r="U17" s="167"/>
      <c r="V17" s="174"/>
      <c r="W17" s="175"/>
      <c r="X17" s="176"/>
      <c r="Y17" s="144"/>
      <c r="Z17" s="145"/>
    </row>
    <row r="18" spans="1:26" s="8" customFormat="1" ht="24" customHeight="1" x14ac:dyDescent="0.2">
      <c r="A18" s="136" t="s">
        <v>46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8"/>
      <c r="Q18" s="91">
        <f>V30</f>
        <v>0</v>
      </c>
      <c r="R18" s="91"/>
      <c r="S18" s="139">
        <f>SUM(S13)</f>
        <v>11460480</v>
      </c>
      <c r="T18" s="139"/>
      <c r="U18" s="139"/>
      <c r="V18" s="139">
        <f>SUM(V13)</f>
        <v>0</v>
      </c>
      <c r="W18" s="139"/>
      <c r="X18" s="139"/>
      <c r="Y18" s="135">
        <f>SUM(Y13)</f>
        <v>0</v>
      </c>
      <c r="Z18" s="135"/>
    </row>
    <row r="19" spans="1:26" ht="9.9499999999999993" customHeight="1" x14ac:dyDescent="0.2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78" t="s">
        <v>41</v>
      </c>
      <c r="C22" s="78"/>
      <c r="D22" s="78"/>
      <c r="E22" s="78"/>
      <c r="F22" s="78"/>
      <c r="G22" s="78"/>
      <c r="H22" s="78" t="s">
        <v>47</v>
      </c>
      <c r="I22" s="78"/>
      <c r="J22" s="78"/>
      <c r="K22" s="78" t="s">
        <v>42</v>
      </c>
      <c r="L22" s="78"/>
      <c r="M22" s="78"/>
      <c r="N22" s="78" t="s">
        <v>48</v>
      </c>
      <c r="O22" s="78"/>
      <c r="P22" s="78"/>
      <c r="Q22" s="78" t="s">
        <v>49</v>
      </c>
      <c r="R22" s="78"/>
      <c r="S22" s="78"/>
      <c r="T22" s="78" t="s">
        <v>50</v>
      </c>
      <c r="U22" s="78"/>
      <c r="V22" s="82" t="s">
        <v>9</v>
      </c>
      <c r="W22" s="82"/>
      <c r="X22" s="78" t="s">
        <v>10</v>
      </c>
      <c r="Y22" s="78"/>
      <c r="Z22" s="78"/>
    </row>
    <row r="23" spans="1:26" ht="24" customHeight="1" x14ac:dyDescent="0.2">
      <c r="A23" s="107" t="s">
        <v>44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9"/>
      <c r="U23" s="109"/>
      <c r="V23" s="108"/>
      <c r="W23" s="108"/>
      <c r="X23" s="108"/>
      <c r="Y23" s="108"/>
      <c r="Z23" s="110"/>
    </row>
    <row r="24" spans="1:26" ht="24" customHeight="1" x14ac:dyDescent="0.2">
      <c r="A24" s="25">
        <v>1</v>
      </c>
      <c r="B24" s="111" t="s">
        <v>36</v>
      </c>
      <c r="C24" s="111"/>
      <c r="D24" s="111"/>
      <c r="E24" s="111"/>
      <c r="F24" s="111"/>
      <c r="G24" s="111"/>
      <c r="H24" s="112">
        <v>12</v>
      </c>
      <c r="I24" s="112"/>
      <c r="J24" s="112"/>
      <c r="K24" s="104"/>
      <c r="L24" s="104"/>
      <c r="M24" s="104"/>
      <c r="N24" s="104"/>
      <c r="O24" s="104"/>
      <c r="P24" s="104"/>
      <c r="Q24" s="104"/>
      <c r="R24" s="104"/>
      <c r="S24" s="105"/>
      <c r="T24" s="101">
        <v>10</v>
      </c>
      <c r="U24" s="101"/>
      <c r="V24" s="94">
        <f>(T24*((K24*0)+(N24*50)+(Q24*100)))/(H24*100)</f>
        <v>0</v>
      </c>
      <c r="W24" s="95"/>
      <c r="X24" s="113"/>
      <c r="Y24" s="93"/>
      <c r="Z24" s="114"/>
    </row>
    <row r="25" spans="1:26" ht="24" customHeight="1" x14ac:dyDescent="0.2">
      <c r="A25" s="25">
        <v>2</v>
      </c>
      <c r="B25" s="111" t="s">
        <v>37</v>
      </c>
      <c r="C25" s="111"/>
      <c r="D25" s="111"/>
      <c r="E25" s="111"/>
      <c r="F25" s="111"/>
      <c r="G25" s="111"/>
      <c r="H25" s="121">
        <v>2237331.66</v>
      </c>
      <c r="I25" s="121"/>
      <c r="J25" s="121"/>
      <c r="K25" s="122"/>
      <c r="L25" s="122"/>
      <c r="M25" s="122"/>
      <c r="N25" s="122"/>
      <c r="O25" s="122"/>
      <c r="P25" s="122"/>
      <c r="Q25" s="122"/>
      <c r="R25" s="122"/>
      <c r="S25" s="203"/>
      <c r="T25" s="101">
        <v>40</v>
      </c>
      <c r="U25" s="101"/>
      <c r="V25" s="94">
        <f>(T25*((K25*0)+(N25*50)+(Q25*100)))/(H25*100)</f>
        <v>0</v>
      </c>
      <c r="W25" s="95"/>
      <c r="X25" s="115"/>
      <c r="Y25" s="116"/>
      <c r="Z25" s="117"/>
    </row>
    <row r="26" spans="1:26" ht="24" customHeight="1" x14ac:dyDescent="0.2">
      <c r="A26" s="26">
        <v>3</v>
      </c>
      <c r="B26" s="96" t="s">
        <v>38</v>
      </c>
      <c r="C26" s="96"/>
      <c r="D26" s="96"/>
      <c r="E26" s="96"/>
      <c r="F26" s="96"/>
      <c r="G26" s="96"/>
      <c r="H26" s="97">
        <v>12</v>
      </c>
      <c r="I26" s="97"/>
      <c r="J26" s="97"/>
      <c r="K26" s="197">
        <f>K27</f>
        <v>0</v>
      </c>
      <c r="L26" s="198"/>
      <c r="M26" s="199"/>
      <c r="N26" s="197">
        <f t="shared" ref="N26" si="0">N27</f>
        <v>0</v>
      </c>
      <c r="O26" s="198"/>
      <c r="P26" s="199"/>
      <c r="Q26" s="197">
        <f t="shared" ref="Q26" si="1">Q27</f>
        <v>0</v>
      </c>
      <c r="R26" s="198"/>
      <c r="S26" s="199"/>
      <c r="T26" s="123">
        <f>SUM(T27)</f>
        <v>20</v>
      </c>
      <c r="U26" s="123"/>
      <c r="V26" s="124">
        <f>SUM(V27)</f>
        <v>0</v>
      </c>
      <c r="W26" s="125"/>
      <c r="X26" s="115"/>
      <c r="Y26" s="116"/>
      <c r="Z26" s="117"/>
    </row>
    <row r="27" spans="1:26" ht="48" customHeight="1" x14ac:dyDescent="0.2">
      <c r="A27" s="20">
        <v>3.1</v>
      </c>
      <c r="B27" s="126" t="s">
        <v>103</v>
      </c>
      <c r="C27" s="127"/>
      <c r="D27" s="127"/>
      <c r="E27" s="127"/>
      <c r="F27" s="127"/>
      <c r="G27" s="128"/>
      <c r="H27" s="129">
        <v>12</v>
      </c>
      <c r="I27" s="130"/>
      <c r="J27" s="131"/>
      <c r="K27" s="105"/>
      <c r="L27" s="132"/>
      <c r="M27" s="133"/>
      <c r="N27" s="105"/>
      <c r="O27" s="132"/>
      <c r="P27" s="133"/>
      <c r="Q27" s="105"/>
      <c r="R27" s="132"/>
      <c r="S27" s="132"/>
      <c r="T27" s="134">
        <v>20</v>
      </c>
      <c r="U27" s="134"/>
      <c r="V27" s="94">
        <f>(T27*((K27*0)+(N27*50)+(Q27*100)))/(H27*100)</f>
        <v>0</v>
      </c>
      <c r="W27" s="95"/>
      <c r="X27" s="115"/>
      <c r="Y27" s="116"/>
      <c r="Z27" s="117"/>
    </row>
    <row r="28" spans="1:26" ht="48" customHeight="1" x14ac:dyDescent="0.2">
      <c r="A28" s="25">
        <v>4</v>
      </c>
      <c r="B28" s="102" t="s">
        <v>39</v>
      </c>
      <c r="C28" s="102"/>
      <c r="D28" s="102"/>
      <c r="E28" s="102"/>
      <c r="F28" s="102"/>
      <c r="G28" s="102"/>
      <c r="H28" s="106">
        <v>12</v>
      </c>
      <c r="I28" s="106"/>
      <c r="J28" s="106"/>
      <c r="K28" s="104"/>
      <c r="L28" s="104"/>
      <c r="M28" s="104"/>
      <c r="N28" s="104"/>
      <c r="O28" s="104"/>
      <c r="P28" s="104"/>
      <c r="Q28" s="104"/>
      <c r="R28" s="104"/>
      <c r="S28" s="105"/>
      <c r="T28" s="101">
        <v>15</v>
      </c>
      <c r="U28" s="101"/>
      <c r="V28" s="94">
        <f t="shared" ref="V28:V29" si="2">(T28*((K28*0)+(N28*50)+(Q28*100)))/(H28*100)</f>
        <v>0</v>
      </c>
      <c r="W28" s="95"/>
      <c r="X28" s="115"/>
      <c r="Y28" s="116"/>
      <c r="Z28" s="117"/>
    </row>
    <row r="29" spans="1:26" ht="48" customHeight="1" x14ac:dyDescent="0.2">
      <c r="A29" s="25">
        <v>5</v>
      </c>
      <c r="B29" s="102" t="s">
        <v>51</v>
      </c>
      <c r="C29" s="102"/>
      <c r="D29" s="102"/>
      <c r="E29" s="102"/>
      <c r="F29" s="102"/>
      <c r="G29" s="102"/>
      <c r="H29" s="103">
        <v>12</v>
      </c>
      <c r="I29" s="103"/>
      <c r="J29" s="103"/>
      <c r="K29" s="104"/>
      <c r="L29" s="104"/>
      <c r="M29" s="104"/>
      <c r="N29" s="104"/>
      <c r="O29" s="104"/>
      <c r="P29" s="104"/>
      <c r="Q29" s="104"/>
      <c r="R29" s="104"/>
      <c r="S29" s="105"/>
      <c r="T29" s="101">
        <v>15</v>
      </c>
      <c r="U29" s="101"/>
      <c r="V29" s="94">
        <f t="shared" si="2"/>
        <v>0</v>
      </c>
      <c r="W29" s="95"/>
      <c r="X29" s="118"/>
      <c r="Y29" s="119"/>
      <c r="Z29" s="120"/>
    </row>
    <row r="30" spans="1:26" ht="24" customHeight="1" x14ac:dyDescent="0.2">
      <c r="A30" s="88" t="s">
        <v>11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9">
        <f>SUM(T24,T25,T26,T28,T29)</f>
        <v>100</v>
      </c>
      <c r="U30" s="90"/>
      <c r="V30" s="91">
        <f>SUM(V24:W26,V28:W29)</f>
        <v>0</v>
      </c>
      <c r="W30" s="91"/>
      <c r="X30" s="92"/>
      <c r="Y30" s="92"/>
      <c r="Z30" s="92"/>
    </row>
    <row r="31" spans="1:26" ht="9.9499999999999993" customHeight="1" x14ac:dyDescent="0.2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78" t="s">
        <v>52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9" t="s">
        <v>53</v>
      </c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1"/>
      <c r="Y33" s="82" t="s">
        <v>54</v>
      </c>
      <c r="Z33" s="82"/>
    </row>
    <row r="34" spans="1:26" ht="24" customHeight="1" x14ac:dyDescent="0.2">
      <c r="A34" s="83" t="s">
        <v>55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5"/>
    </row>
    <row r="35" spans="1:26" ht="48" customHeight="1" x14ac:dyDescent="0.2">
      <c r="A35" s="19" t="str">
        <f>IF(B35&lt;&gt;"","2.1.1","")</f>
        <v/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57"/>
      <c r="Z35" s="57"/>
    </row>
    <row r="36" spans="1:26" ht="48" customHeight="1" x14ac:dyDescent="0.2">
      <c r="A36" s="19" t="str">
        <f>IF(B36&lt;&gt;"","2.1.2","")</f>
        <v/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57"/>
      <c r="Z36" s="57"/>
    </row>
    <row r="37" spans="1:26" ht="48" customHeight="1" x14ac:dyDescent="0.2">
      <c r="A37" s="19" t="str">
        <f>IF(B37&lt;&gt;"","2.1.3","")</f>
        <v/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57"/>
      <c r="Z37" s="57"/>
    </row>
    <row r="38" spans="1:26" ht="48" customHeight="1" x14ac:dyDescent="0.2">
      <c r="A38" s="19" t="str">
        <f>IF(B38&lt;&gt;"","2.1.4","")</f>
        <v/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6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57"/>
      <c r="Z38" s="57"/>
    </row>
    <row r="39" spans="1:26" ht="48" customHeight="1" x14ac:dyDescent="0.2">
      <c r="A39" s="19" t="str">
        <f>IF(B39&lt;&gt;"","2.1.5","")</f>
        <v/>
      </c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8"/>
      <c r="M39" s="66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8"/>
      <c r="Y39" s="86"/>
      <c r="Z39" s="87"/>
    </row>
    <row r="40" spans="1:26" ht="24" customHeight="1" x14ac:dyDescent="0.2">
      <c r="A40" s="83" t="s">
        <v>56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5"/>
    </row>
    <row r="41" spans="1:26" ht="48" customHeight="1" x14ac:dyDescent="0.2">
      <c r="A41" s="19" t="str">
        <f>IF(B41&lt;&gt;"","2.2.1","")</f>
        <v/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8"/>
      <c r="Y41" s="57"/>
      <c r="Z41" s="57"/>
    </row>
    <row r="42" spans="1:26" ht="48" customHeight="1" x14ac:dyDescent="0.2">
      <c r="A42" s="19" t="str">
        <f>IF(B42&lt;&gt;"","2.2.2","")</f>
        <v/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6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57"/>
      <c r="Z42" s="57"/>
    </row>
    <row r="43" spans="1:26" ht="48" customHeight="1" x14ac:dyDescent="0.2">
      <c r="A43" s="19" t="str">
        <f>IF(B43&lt;&gt;"","2.2.3","")</f>
        <v/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8"/>
      <c r="Y43" s="57"/>
      <c r="Z43" s="57"/>
    </row>
    <row r="44" spans="1:26" ht="48" customHeight="1" x14ac:dyDescent="0.2">
      <c r="A44" s="19" t="str">
        <f>IF(B44&lt;&gt;"","2.2.4","")</f>
        <v/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6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57"/>
      <c r="Z44" s="57"/>
    </row>
    <row r="45" spans="1:26" ht="48" customHeight="1" x14ac:dyDescent="0.2">
      <c r="A45" s="19" t="str">
        <f>IF(B45&lt;&gt;"","2.2.5","")</f>
        <v/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6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8"/>
      <c r="Y45" s="57"/>
      <c r="Z45" s="57"/>
    </row>
    <row r="46" spans="1:26" ht="24" customHeight="1" x14ac:dyDescent="0.2">
      <c r="A46" s="83" t="s">
        <v>57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5"/>
    </row>
    <row r="47" spans="1:26" ht="48" customHeight="1" x14ac:dyDescent="0.2">
      <c r="A47" s="19" t="str">
        <f>IF(B47&lt;&gt;"","2.3.1","")</f>
        <v/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6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8"/>
      <c r="Y47" s="57"/>
      <c r="Z47" s="57"/>
    </row>
    <row r="48" spans="1:26" ht="48" customHeight="1" x14ac:dyDescent="0.2">
      <c r="A48" s="19" t="str">
        <f>IF(B48&lt;&gt;"","2.3.2","")</f>
        <v/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6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8"/>
      <c r="Y48" s="57"/>
      <c r="Z48" s="57"/>
    </row>
    <row r="49" spans="1:26" ht="48" customHeight="1" x14ac:dyDescent="0.2">
      <c r="A49" s="19" t="str">
        <f>IF(B49&lt;&gt;"","2.3.3","")</f>
        <v/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6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8"/>
      <c r="Y49" s="57"/>
      <c r="Z49" s="57"/>
    </row>
    <row r="50" spans="1:26" ht="48" customHeight="1" x14ac:dyDescent="0.2">
      <c r="A50" s="19" t="str">
        <f>IF(B50&lt;&gt;"","2.3.4","")</f>
        <v/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6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8"/>
      <c r="Y50" s="57"/>
      <c r="Z50" s="57"/>
    </row>
    <row r="51" spans="1:26" ht="48" customHeight="1" x14ac:dyDescent="0.2">
      <c r="A51" s="19" t="str">
        <f>IF(B51&lt;&gt;"","2.3.5","")</f>
        <v/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6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8"/>
      <c r="Y51" s="57"/>
      <c r="Z51" s="57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78" t="s">
        <v>58</v>
      </c>
      <c r="C55" s="78"/>
      <c r="D55" s="78"/>
      <c r="E55" s="78"/>
      <c r="F55" s="78"/>
      <c r="G55" s="78"/>
      <c r="H55" s="78" t="s">
        <v>53</v>
      </c>
      <c r="I55" s="78"/>
      <c r="J55" s="78"/>
      <c r="K55" s="78"/>
      <c r="L55" s="78"/>
      <c r="M55" s="78"/>
      <c r="N55" s="78"/>
      <c r="O55" s="78"/>
      <c r="P55" s="78"/>
      <c r="Q55" s="79" t="s">
        <v>59</v>
      </c>
      <c r="R55" s="80"/>
      <c r="S55" s="80"/>
      <c r="T55" s="80"/>
      <c r="U55" s="80"/>
      <c r="V55" s="80"/>
      <c r="W55" s="80"/>
      <c r="X55" s="81"/>
      <c r="Y55" s="82" t="s">
        <v>54</v>
      </c>
      <c r="Z55" s="82"/>
    </row>
    <row r="56" spans="1:26" ht="72" customHeight="1" x14ac:dyDescent="0.2">
      <c r="A56" s="19" t="str">
        <f>IF(B56&lt;&gt;"","3.1","")</f>
        <v/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6"/>
      <c r="R56" s="67"/>
      <c r="S56" s="67"/>
      <c r="T56" s="67"/>
      <c r="U56" s="67"/>
      <c r="V56" s="67"/>
      <c r="W56" s="67"/>
      <c r="X56" s="68"/>
      <c r="Y56" s="57"/>
      <c r="Z56" s="57"/>
    </row>
    <row r="57" spans="1:26" ht="72" customHeight="1" x14ac:dyDescent="0.2">
      <c r="A57" s="19" t="str">
        <f>IF(B57&lt;&gt;"","3.2","")</f>
        <v/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6"/>
      <c r="R57" s="67"/>
      <c r="S57" s="67"/>
      <c r="T57" s="67"/>
      <c r="U57" s="67"/>
      <c r="V57" s="67"/>
      <c r="W57" s="67"/>
      <c r="X57" s="68"/>
      <c r="Y57" s="57"/>
      <c r="Z57" s="57"/>
    </row>
    <row r="58" spans="1:26" ht="72" customHeight="1" x14ac:dyDescent="0.2">
      <c r="A58" s="19" t="str">
        <f>IF(B58&lt;&gt;"","3.3","")</f>
        <v/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6"/>
      <c r="R58" s="67"/>
      <c r="S58" s="67"/>
      <c r="T58" s="67"/>
      <c r="U58" s="67"/>
      <c r="V58" s="67"/>
      <c r="W58" s="67"/>
      <c r="X58" s="68"/>
      <c r="Y58" s="57"/>
      <c r="Z58" s="57"/>
    </row>
    <row r="59" spans="1:26" ht="72" customHeight="1" x14ac:dyDescent="0.2">
      <c r="A59" s="19" t="str">
        <f>IF(B59&lt;&gt;"","3.4","")</f>
        <v/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6"/>
      <c r="R59" s="67"/>
      <c r="S59" s="67"/>
      <c r="T59" s="67"/>
      <c r="U59" s="67"/>
      <c r="V59" s="67"/>
      <c r="W59" s="67"/>
      <c r="X59" s="68"/>
      <c r="Y59" s="57"/>
      <c r="Z59" s="57"/>
    </row>
    <row r="60" spans="1:26" ht="72" customHeight="1" x14ac:dyDescent="0.2">
      <c r="A60" s="19" t="str">
        <f>IF(B60&lt;&gt;"","3.5","")</f>
        <v/>
      </c>
      <c r="B60" s="66"/>
      <c r="C60" s="67"/>
      <c r="D60" s="67"/>
      <c r="E60" s="67"/>
      <c r="F60" s="67"/>
      <c r="G60" s="68"/>
      <c r="H60" s="66"/>
      <c r="I60" s="67"/>
      <c r="J60" s="67"/>
      <c r="K60" s="67"/>
      <c r="L60" s="67"/>
      <c r="M60" s="67"/>
      <c r="N60" s="67"/>
      <c r="O60" s="67"/>
      <c r="P60" s="68"/>
      <c r="Q60" s="66"/>
      <c r="R60" s="67"/>
      <c r="S60" s="67"/>
      <c r="T60" s="67"/>
      <c r="U60" s="67"/>
      <c r="V60" s="67"/>
      <c r="W60" s="67"/>
      <c r="X60" s="68"/>
      <c r="Y60" s="86"/>
      <c r="Z60" s="87"/>
    </row>
    <row r="61" spans="1:26" ht="72" customHeight="1" x14ac:dyDescent="0.2">
      <c r="A61" s="19" t="str">
        <f>IF(B61&lt;&gt;"","3.6","")</f>
        <v/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6"/>
      <c r="R61" s="67"/>
      <c r="S61" s="67"/>
      <c r="T61" s="67"/>
      <c r="U61" s="67"/>
      <c r="V61" s="67"/>
      <c r="W61" s="67"/>
      <c r="X61" s="68"/>
      <c r="Y61" s="57"/>
      <c r="Z61" s="57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69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1"/>
    </row>
    <row r="66" spans="1:25" ht="48" customHeight="1" x14ac:dyDescent="0.2">
      <c r="B66" s="72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4"/>
    </row>
    <row r="67" spans="1:25" ht="48" customHeight="1" x14ac:dyDescent="0.2">
      <c r="B67" s="72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4"/>
    </row>
    <row r="68" spans="1:25" ht="48" customHeight="1" x14ac:dyDescent="0.2">
      <c r="B68" s="72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4"/>
    </row>
    <row r="69" spans="1:25" ht="48" customHeight="1" x14ac:dyDescent="0.2">
      <c r="B69" s="75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7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2" spans="1:25" ht="14.25" customHeight="1" x14ac:dyDescent="0.2"/>
    <row r="73" spans="1:25" ht="21" customHeight="1" x14ac:dyDescent="0.2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5" ht="10.15" customHeight="1" x14ac:dyDescent="0.2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5" ht="10.15" customHeight="1" x14ac:dyDescent="0.2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5" ht="21" customHeight="1" x14ac:dyDescent="0.2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5" ht="35.25" customHeight="1" x14ac:dyDescent="0.2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5" ht="21" customHeight="1" x14ac:dyDescent="0.2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5" ht="21" customHeight="1" x14ac:dyDescent="0.2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5" ht="21" customHeight="1" x14ac:dyDescent="0.2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21" customHeight="1" x14ac:dyDescent="0.2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">
      <c r="B83" s="64"/>
      <c r="C83" s="64"/>
      <c r="D83" s="64"/>
      <c r="E83" s="64"/>
      <c r="F83" s="64"/>
      <c r="G83" s="64"/>
      <c r="H83" s="64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">
      <c r="B84" s="64"/>
      <c r="C84" s="64"/>
      <c r="D84" s="64"/>
      <c r="E84" s="64"/>
      <c r="F84" s="64"/>
      <c r="G84" s="64"/>
      <c r="H84" s="64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14.25" customHeight="1" x14ac:dyDescent="0.2"/>
    <row r="86" spans="2:25" ht="21" customHeight="1" x14ac:dyDescent="0.2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ht="21" customHeight="1" x14ac:dyDescent="0.2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14.25" customHeight="1" x14ac:dyDescent="0.2"/>
    <row r="99" spans="2:25" ht="21" customHeight="1" x14ac:dyDescent="0.2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ht="21" customHeight="1" x14ac:dyDescent="0.2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14.25" customHeight="1" x14ac:dyDescent="0.2"/>
    <row r="112" spans="2:25" ht="14.25" customHeight="1" x14ac:dyDescent="0.2"/>
    <row r="113" spans="5:24" ht="21" customHeight="1" x14ac:dyDescent="0.2">
      <c r="E113" s="17" t="s">
        <v>60</v>
      </c>
      <c r="F113" s="32"/>
      <c r="G113" s="32"/>
      <c r="H113" s="32"/>
      <c r="I113" s="32"/>
      <c r="J113" s="32"/>
      <c r="Q113" s="17" t="s">
        <v>61</v>
      </c>
      <c r="R113" s="32"/>
      <c r="S113" s="32"/>
      <c r="T113" s="32"/>
      <c r="U113" s="32"/>
      <c r="V113" s="32"/>
      <c r="W113" s="32"/>
    </row>
    <row r="114" spans="5:24" ht="21" customHeight="1" x14ac:dyDescent="0.2">
      <c r="E114" s="17" t="s">
        <v>62</v>
      </c>
      <c r="F114" s="33"/>
      <c r="G114" s="33"/>
      <c r="H114" s="33"/>
      <c r="I114" s="33"/>
      <c r="J114" s="33"/>
      <c r="K114" s="5" t="s">
        <v>63</v>
      </c>
      <c r="Q114" s="17" t="s">
        <v>62</v>
      </c>
      <c r="R114" s="32"/>
      <c r="S114" s="32"/>
      <c r="T114" s="32"/>
      <c r="U114" s="32"/>
      <c r="V114" s="32"/>
      <c r="W114" s="32"/>
      <c r="X114" s="5" t="s">
        <v>63</v>
      </c>
    </row>
    <row r="115" spans="5:24" ht="21" customHeight="1" x14ac:dyDescent="0.2">
      <c r="E115" s="17" t="s">
        <v>64</v>
      </c>
      <c r="F115" s="33"/>
      <c r="G115" s="33"/>
      <c r="H115" s="33"/>
      <c r="I115" s="33"/>
      <c r="J115" s="33"/>
      <c r="Q115" s="34"/>
      <c r="R115" s="34"/>
      <c r="S115" s="34"/>
      <c r="T115" s="34"/>
      <c r="U115" s="34"/>
      <c r="V115" s="34"/>
      <c r="W115" s="34"/>
      <c r="X115" s="34"/>
    </row>
    <row r="116" spans="5:24" ht="24" customHeight="1" x14ac:dyDescent="0.2">
      <c r="E116" s="17" t="s">
        <v>65</v>
      </c>
      <c r="F116" s="29"/>
      <c r="G116" s="29"/>
      <c r="H116" s="29"/>
      <c r="I116" s="29"/>
      <c r="J116" s="29"/>
      <c r="Q116" s="17" t="s">
        <v>65</v>
      </c>
      <c r="R116" s="30"/>
      <c r="S116" s="30"/>
      <c r="T116" s="30"/>
      <c r="U116" s="30"/>
      <c r="V116" s="30"/>
      <c r="W116" s="30"/>
    </row>
    <row r="117" spans="5:24" ht="24" customHeight="1" x14ac:dyDescent="0.2">
      <c r="E117" s="17" t="s">
        <v>66</v>
      </c>
      <c r="F117" s="31"/>
      <c r="G117" s="31"/>
      <c r="H117" s="31"/>
      <c r="I117" s="31"/>
      <c r="J117" s="31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24BBF1F4-9806-4E70-96D2-0C2D6A62672C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8C5F447-4973-48E6-A845-8F2DA73D893E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1CF9D496-C43B-4F98-B408-0F188DC699C9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AF3BFA7A-CCFE-42C9-8CF7-C018E1D5B92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6FEDFB1-0B0E-4994-8A0F-8614421A2369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4DEC2D81-D0E9-4AD5-9AA7-CBA984173EE6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70ACF8A6-6E93-4780-AD9B-0848FACEA3E6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AFEABD43-81D2-4E19-A00A-069ACC839FEC}">
          <x14:formula1>
            <xm:f>LIST!$E$2:$E$9</xm:f>
          </x14:formula1>
          <xm:sqref>B47:L51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rgb="FF7030A0"/>
  </sheetPr>
  <dimension ref="A1:Z118"/>
  <sheetViews>
    <sheetView view="pageBreakPreview" zoomScaleNormal="85" zoomScaleSheetLayoutView="100" workbookViewId="0">
      <selection activeCell="AA51" sqref="AA51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53" t="s">
        <v>40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54" t="s">
        <v>104</v>
      </c>
      <c r="K2" s="154"/>
      <c r="L2" s="154"/>
      <c r="M2" s="154"/>
      <c r="N2" s="154"/>
      <c r="O2" s="154"/>
      <c r="P2" s="154"/>
      <c r="Q2" s="154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53" t="s">
        <v>29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</row>
    <row r="4" spans="1:26" ht="21" customHeight="1" x14ac:dyDescent="0.2">
      <c r="A4" s="153" t="s">
        <v>1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</row>
    <row r="5" spans="1:26" ht="10.1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155"/>
      <c r="N7" s="156"/>
      <c r="O7" s="156"/>
      <c r="P7" s="157"/>
    </row>
    <row r="8" spans="1:26" ht="21" customHeight="1" x14ac:dyDescent="0.2">
      <c r="A8" s="9" t="s">
        <v>43</v>
      </c>
      <c r="G8" s="10"/>
      <c r="H8" s="155"/>
      <c r="I8" s="156"/>
      <c r="J8" s="157"/>
    </row>
    <row r="9" spans="1:26" ht="10.15" customHeight="1" x14ac:dyDescent="0.2"/>
    <row r="10" spans="1:26" s="8" customFormat="1" ht="30" customHeight="1" x14ac:dyDescent="0.2">
      <c r="A10" s="78" t="s">
        <v>7</v>
      </c>
      <c r="B10" s="78" t="s">
        <v>33</v>
      </c>
      <c r="C10" s="78"/>
      <c r="D10" s="78"/>
      <c r="E10" s="78"/>
      <c r="F10" s="78"/>
      <c r="G10" s="78"/>
      <c r="H10" s="78"/>
      <c r="I10" s="78"/>
      <c r="J10" s="78"/>
      <c r="K10" s="78" t="s">
        <v>34</v>
      </c>
      <c r="L10" s="78"/>
      <c r="M10" s="78"/>
      <c r="N10" s="78"/>
      <c r="O10" s="78"/>
      <c r="P10" s="78"/>
      <c r="Q10" s="78"/>
      <c r="R10" s="78"/>
      <c r="S10" s="78" t="s">
        <v>6</v>
      </c>
      <c r="T10" s="78"/>
      <c r="U10" s="78"/>
      <c r="V10" s="78"/>
      <c r="W10" s="78"/>
      <c r="X10" s="78"/>
      <c r="Y10" s="78"/>
      <c r="Z10" s="78"/>
    </row>
    <row r="11" spans="1:26" s="8" customFormat="1" ht="30" customHeight="1" x14ac:dyDescent="0.2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 t="s">
        <v>3</v>
      </c>
      <c r="L11" s="78"/>
      <c r="M11" s="78"/>
      <c r="N11" s="78" t="s">
        <v>4</v>
      </c>
      <c r="O11" s="78"/>
      <c r="P11" s="78"/>
      <c r="Q11" s="78" t="s">
        <v>5</v>
      </c>
      <c r="R11" s="78"/>
      <c r="S11" s="78" t="s">
        <v>3</v>
      </c>
      <c r="T11" s="78"/>
      <c r="U11" s="78"/>
      <c r="V11" s="78" t="s">
        <v>4</v>
      </c>
      <c r="W11" s="78"/>
      <c r="X11" s="78"/>
      <c r="Y11" s="78" t="s">
        <v>5</v>
      </c>
      <c r="Z11" s="78"/>
    </row>
    <row r="12" spans="1:26" ht="24" customHeight="1" x14ac:dyDescent="0.2">
      <c r="A12" s="107" t="s">
        <v>44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10"/>
    </row>
    <row r="13" spans="1:26" ht="24" customHeight="1" x14ac:dyDescent="0.2">
      <c r="A13" s="20">
        <v>1</v>
      </c>
      <c r="B13" s="146" t="s">
        <v>36</v>
      </c>
      <c r="C13" s="146"/>
      <c r="D13" s="146"/>
      <c r="E13" s="146"/>
      <c r="F13" s="146"/>
      <c r="G13" s="146"/>
      <c r="H13" s="146"/>
      <c r="I13" s="146"/>
      <c r="J13" s="146"/>
      <c r="K13" s="158">
        <v>12</v>
      </c>
      <c r="L13" s="158"/>
      <c r="M13" s="158"/>
      <c r="N13" s="150">
        <f>Q24</f>
        <v>0</v>
      </c>
      <c r="O13" s="150"/>
      <c r="P13" s="150"/>
      <c r="Q13" s="125">
        <f>V24/T24*100</f>
        <v>0</v>
      </c>
      <c r="R13" s="125"/>
      <c r="S13" s="159">
        <v>5992240</v>
      </c>
      <c r="T13" s="160"/>
      <c r="U13" s="161"/>
      <c r="V13" s="168"/>
      <c r="W13" s="169"/>
      <c r="X13" s="170"/>
      <c r="Y13" s="140">
        <f>V13/S13*100</f>
        <v>0</v>
      </c>
      <c r="Z13" s="141"/>
    </row>
    <row r="14" spans="1:26" ht="24" customHeight="1" x14ac:dyDescent="0.2">
      <c r="A14" s="20">
        <v>2</v>
      </c>
      <c r="B14" s="146" t="s">
        <v>37</v>
      </c>
      <c r="C14" s="146"/>
      <c r="D14" s="146"/>
      <c r="E14" s="146"/>
      <c r="F14" s="146"/>
      <c r="G14" s="146"/>
      <c r="H14" s="146"/>
      <c r="I14" s="146"/>
      <c r="J14" s="146"/>
      <c r="K14" s="147">
        <v>1103969.0900000001</v>
      </c>
      <c r="L14" s="147"/>
      <c r="M14" s="147"/>
      <c r="N14" s="125">
        <f>Q25</f>
        <v>0</v>
      </c>
      <c r="O14" s="125"/>
      <c r="P14" s="125"/>
      <c r="Q14" s="125">
        <f>V25/T25*100</f>
        <v>0</v>
      </c>
      <c r="R14" s="125"/>
      <c r="S14" s="162"/>
      <c r="T14" s="163"/>
      <c r="U14" s="164"/>
      <c r="V14" s="171"/>
      <c r="W14" s="172"/>
      <c r="X14" s="173"/>
      <c r="Y14" s="142"/>
      <c r="Z14" s="143"/>
    </row>
    <row r="15" spans="1:26" ht="24" customHeight="1" x14ac:dyDescent="0.2">
      <c r="A15" s="20">
        <v>3</v>
      </c>
      <c r="B15" s="146" t="s">
        <v>38</v>
      </c>
      <c r="C15" s="146"/>
      <c r="D15" s="146"/>
      <c r="E15" s="146"/>
      <c r="F15" s="146"/>
      <c r="G15" s="146"/>
      <c r="H15" s="146"/>
      <c r="I15" s="146"/>
      <c r="J15" s="146"/>
      <c r="K15" s="149">
        <v>12</v>
      </c>
      <c r="L15" s="149"/>
      <c r="M15" s="149"/>
      <c r="N15" s="150">
        <f>Q27</f>
        <v>0</v>
      </c>
      <c r="O15" s="150"/>
      <c r="P15" s="150"/>
      <c r="Q15" s="125">
        <f>V26/T26*100</f>
        <v>0</v>
      </c>
      <c r="R15" s="125"/>
      <c r="S15" s="162"/>
      <c r="T15" s="163"/>
      <c r="U15" s="164"/>
      <c r="V15" s="171"/>
      <c r="W15" s="172"/>
      <c r="X15" s="173"/>
      <c r="Y15" s="142"/>
      <c r="Z15" s="143"/>
    </row>
    <row r="16" spans="1:26" ht="24" customHeight="1" x14ac:dyDescent="0.2">
      <c r="A16" s="20">
        <v>4</v>
      </c>
      <c r="B16" s="146" t="s">
        <v>39</v>
      </c>
      <c r="C16" s="146"/>
      <c r="D16" s="146"/>
      <c r="E16" s="146"/>
      <c r="F16" s="146"/>
      <c r="G16" s="146"/>
      <c r="H16" s="146"/>
      <c r="I16" s="146"/>
      <c r="J16" s="146"/>
      <c r="K16" s="149">
        <v>12</v>
      </c>
      <c r="L16" s="149"/>
      <c r="M16" s="149"/>
      <c r="N16" s="150">
        <f>Q28</f>
        <v>0</v>
      </c>
      <c r="O16" s="150"/>
      <c r="P16" s="150"/>
      <c r="Q16" s="125">
        <f>V28/T28*100</f>
        <v>0</v>
      </c>
      <c r="R16" s="125"/>
      <c r="S16" s="162"/>
      <c r="T16" s="163"/>
      <c r="U16" s="164"/>
      <c r="V16" s="171"/>
      <c r="W16" s="172"/>
      <c r="X16" s="173"/>
      <c r="Y16" s="142"/>
      <c r="Z16" s="143"/>
    </row>
    <row r="17" spans="1:26" s="11" customFormat="1" ht="48" customHeight="1" x14ac:dyDescent="0.2">
      <c r="A17" s="21">
        <v>5</v>
      </c>
      <c r="B17" s="151" t="s">
        <v>45</v>
      </c>
      <c r="C17" s="151"/>
      <c r="D17" s="151"/>
      <c r="E17" s="151"/>
      <c r="F17" s="151"/>
      <c r="G17" s="151"/>
      <c r="H17" s="151"/>
      <c r="I17" s="151"/>
      <c r="J17" s="151"/>
      <c r="K17" s="152">
        <v>12</v>
      </c>
      <c r="L17" s="152"/>
      <c r="M17" s="152"/>
      <c r="N17" s="150">
        <f>Q29</f>
        <v>0</v>
      </c>
      <c r="O17" s="150"/>
      <c r="P17" s="150"/>
      <c r="Q17" s="125">
        <f>V29/T29*100</f>
        <v>0</v>
      </c>
      <c r="R17" s="125"/>
      <c r="S17" s="165"/>
      <c r="T17" s="166"/>
      <c r="U17" s="167"/>
      <c r="V17" s="174"/>
      <c r="W17" s="175"/>
      <c r="X17" s="176"/>
      <c r="Y17" s="144"/>
      <c r="Z17" s="145"/>
    </row>
    <row r="18" spans="1:26" s="8" customFormat="1" ht="24" customHeight="1" x14ac:dyDescent="0.2">
      <c r="A18" s="136" t="s">
        <v>46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8"/>
      <c r="Q18" s="91">
        <f>V30</f>
        <v>0</v>
      </c>
      <c r="R18" s="91"/>
      <c r="S18" s="139">
        <f>SUM(S13)</f>
        <v>5992240</v>
      </c>
      <c r="T18" s="139"/>
      <c r="U18" s="139"/>
      <c r="V18" s="139">
        <f>SUM(V13)</f>
        <v>0</v>
      </c>
      <c r="W18" s="139"/>
      <c r="X18" s="139"/>
      <c r="Y18" s="135">
        <f>SUM(Y13)</f>
        <v>0</v>
      </c>
      <c r="Z18" s="135"/>
    </row>
    <row r="19" spans="1:26" ht="9.9499999999999993" customHeight="1" x14ac:dyDescent="0.2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78" t="s">
        <v>41</v>
      </c>
      <c r="C22" s="78"/>
      <c r="D22" s="78"/>
      <c r="E22" s="78"/>
      <c r="F22" s="78"/>
      <c r="G22" s="78"/>
      <c r="H22" s="78" t="s">
        <v>47</v>
      </c>
      <c r="I22" s="78"/>
      <c r="J22" s="78"/>
      <c r="K22" s="78" t="s">
        <v>42</v>
      </c>
      <c r="L22" s="78"/>
      <c r="M22" s="78"/>
      <c r="N22" s="78" t="s">
        <v>48</v>
      </c>
      <c r="O22" s="78"/>
      <c r="P22" s="78"/>
      <c r="Q22" s="78" t="s">
        <v>49</v>
      </c>
      <c r="R22" s="78"/>
      <c r="S22" s="78"/>
      <c r="T22" s="78" t="s">
        <v>50</v>
      </c>
      <c r="U22" s="78"/>
      <c r="V22" s="82" t="s">
        <v>9</v>
      </c>
      <c r="W22" s="82"/>
      <c r="X22" s="78" t="s">
        <v>10</v>
      </c>
      <c r="Y22" s="78"/>
      <c r="Z22" s="78"/>
    </row>
    <row r="23" spans="1:26" ht="24" customHeight="1" x14ac:dyDescent="0.2">
      <c r="A23" s="107" t="s">
        <v>44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9"/>
      <c r="U23" s="109"/>
      <c r="V23" s="108"/>
      <c r="W23" s="108"/>
      <c r="X23" s="108"/>
      <c r="Y23" s="108"/>
      <c r="Z23" s="110"/>
    </row>
    <row r="24" spans="1:26" ht="24" customHeight="1" x14ac:dyDescent="0.2">
      <c r="A24" s="25">
        <v>1</v>
      </c>
      <c r="B24" s="111" t="s">
        <v>36</v>
      </c>
      <c r="C24" s="111"/>
      <c r="D24" s="111"/>
      <c r="E24" s="111"/>
      <c r="F24" s="111"/>
      <c r="G24" s="111"/>
      <c r="H24" s="112">
        <v>12</v>
      </c>
      <c r="I24" s="112"/>
      <c r="J24" s="112"/>
      <c r="K24" s="104"/>
      <c r="L24" s="104"/>
      <c r="M24" s="104"/>
      <c r="N24" s="104"/>
      <c r="O24" s="104"/>
      <c r="P24" s="104"/>
      <c r="Q24" s="104"/>
      <c r="R24" s="104"/>
      <c r="S24" s="105"/>
      <c r="T24" s="101">
        <v>10</v>
      </c>
      <c r="U24" s="101"/>
      <c r="V24" s="94">
        <f>(T24*((K24*0)+(N24*50)+(Q24*100)))/(H24*100)</f>
        <v>0</v>
      </c>
      <c r="W24" s="95"/>
      <c r="X24" s="113"/>
      <c r="Y24" s="93"/>
      <c r="Z24" s="114"/>
    </row>
    <row r="25" spans="1:26" ht="24" customHeight="1" x14ac:dyDescent="0.2">
      <c r="A25" s="25">
        <v>2</v>
      </c>
      <c r="B25" s="111" t="s">
        <v>37</v>
      </c>
      <c r="C25" s="111"/>
      <c r="D25" s="111"/>
      <c r="E25" s="111"/>
      <c r="F25" s="111"/>
      <c r="G25" s="111"/>
      <c r="H25" s="121">
        <v>1103969.0900000001</v>
      </c>
      <c r="I25" s="121"/>
      <c r="J25" s="121"/>
      <c r="K25" s="122"/>
      <c r="L25" s="122"/>
      <c r="M25" s="122"/>
      <c r="N25" s="122"/>
      <c r="O25" s="122"/>
      <c r="P25" s="122"/>
      <c r="Q25" s="122"/>
      <c r="R25" s="122"/>
      <c r="S25" s="203"/>
      <c r="T25" s="101">
        <v>40</v>
      </c>
      <c r="U25" s="101"/>
      <c r="V25" s="94">
        <f>(T25*((K25*0)+(N25*50)+(Q25*100)))/(H25*100)</f>
        <v>0</v>
      </c>
      <c r="W25" s="95"/>
      <c r="X25" s="115"/>
      <c r="Y25" s="116"/>
      <c r="Z25" s="117"/>
    </row>
    <row r="26" spans="1:26" ht="24" customHeight="1" x14ac:dyDescent="0.2">
      <c r="A26" s="26">
        <v>3</v>
      </c>
      <c r="B26" s="96" t="s">
        <v>38</v>
      </c>
      <c r="C26" s="96"/>
      <c r="D26" s="96"/>
      <c r="E26" s="96"/>
      <c r="F26" s="96"/>
      <c r="G26" s="96"/>
      <c r="H26" s="97">
        <v>12</v>
      </c>
      <c r="I26" s="97"/>
      <c r="J26" s="97"/>
      <c r="K26" s="197">
        <f>K27</f>
        <v>0</v>
      </c>
      <c r="L26" s="198"/>
      <c r="M26" s="199"/>
      <c r="N26" s="197">
        <f t="shared" ref="N26" si="0">N27</f>
        <v>0</v>
      </c>
      <c r="O26" s="198"/>
      <c r="P26" s="199"/>
      <c r="Q26" s="197">
        <f t="shared" ref="Q26" si="1">Q27</f>
        <v>0</v>
      </c>
      <c r="R26" s="198"/>
      <c r="S26" s="199"/>
      <c r="T26" s="123">
        <f>SUM(T27)</f>
        <v>20</v>
      </c>
      <c r="U26" s="123"/>
      <c r="V26" s="124">
        <f>SUM(V27)</f>
        <v>0</v>
      </c>
      <c r="W26" s="125"/>
      <c r="X26" s="115"/>
      <c r="Y26" s="116"/>
      <c r="Z26" s="117"/>
    </row>
    <row r="27" spans="1:26" ht="48" customHeight="1" x14ac:dyDescent="0.2">
      <c r="A27" s="20">
        <v>3.1</v>
      </c>
      <c r="B27" s="126" t="s">
        <v>103</v>
      </c>
      <c r="C27" s="127"/>
      <c r="D27" s="127"/>
      <c r="E27" s="127"/>
      <c r="F27" s="127"/>
      <c r="G27" s="128"/>
      <c r="H27" s="129">
        <v>12</v>
      </c>
      <c r="I27" s="130"/>
      <c r="J27" s="131"/>
      <c r="K27" s="105"/>
      <c r="L27" s="132"/>
      <c r="M27" s="133"/>
      <c r="N27" s="105"/>
      <c r="O27" s="132"/>
      <c r="P27" s="133"/>
      <c r="Q27" s="105"/>
      <c r="R27" s="132"/>
      <c r="S27" s="132"/>
      <c r="T27" s="134">
        <v>20</v>
      </c>
      <c r="U27" s="134"/>
      <c r="V27" s="94">
        <f>(T27*((K27*0)+(N27*50)+(Q27*100)))/(H27*100)</f>
        <v>0</v>
      </c>
      <c r="W27" s="95"/>
      <c r="X27" s="115"/>
      <c r="Y27" s="116"/>
      <c r="Z27" s="117"/>
    </row>
    <row r="28" spans="1:26" ht="48" customHeight="1" x14ac:dyDescent="0.2">
      <c r="A28" s="25">
        <v>4</v>
      </c>
      <c r="B28" s="102" t="s">
        <v>39</v>
      </c>
      <c r="C28" s="102"/>
      <c r="D28" s="102"/>
      <c r="E28" s="102"/>
      <c r="F28" s="102"/>
      <c r="G28" s="102"/>
      <c r="H28" s="106">
        <v>12</v>
      </c>
      <c r="I28" s="106"/>
      <c r="J28" s="106"/>
      <c r="K28" s="104"/>
      <c r="L28" s="104"/>
      <c r="M28" s="104"/>
      <c r="N28" s="104"/>
      <c r="O28" s="104"/>
      <c r="P28" s="104"/>
      <c r="Q28" s="104"/>
      <c r="R28" s="104"/>
      <c r="S28" s="105"/>
      <c r="T28" s="101">
        <v>15</v>
      </c>
      <c r="U28" s="101"/>
      <c r="V28" s="94">
        <f t="shared" ref="V28:V29" si="2">(T28*((K28*0)+(N28*50)+(Q28*100)))/(H28*100)</f>
        <v>0</v>
      </c>
      <c r="W28" s="95"/>
      <c r="X28" s="115"/>
      <c r="Y28" s="116"/>
      <c r="Z28" s="117"/>
    </row>
    <row r="29" spans="1:26" ht="48" customHeight="1" x14ac:dyDescent="0.2">
      <c r="A29" s="25">
        <v>5</v>
      </c>
      <c r="B29" s="102" t="s">
        <v>51</v>
      </c>
      <c r="C29" s="102"/>
      <c r="D29" s="102"/>
      <c r="E29" s="102"/>
      <c r="F29" s="102"/>
      <c r="G29" s="102"/>
      <c r="H29" s="103">
        <v>12</v>
      </c>
      <c r="I29" s="103"/>
      <c r="J29" s="103"/>
      <c r="K29" s="104"/>
      <c r="L29" s="104"/>
      <c r="M29" s="104"/>
      <c r="N29" s="104"/>
      <c r="O29" s="104"/>
      <c r="P29" s="104"/>
      <c r="Q29" s="104"/>
      <c r="R29" s="104"/>
      <c r="S29" s="105"/>
      <c r="T29" s="101">
        <v>15</v>
      </c>
      <c r="U29" s="101"/>
      <c r="V29" s="94">
        <f t="shared" si="2"/>
        <v>0</v>
      </c>
      <c r="W29" s="95"/>
      <c r="X29" s="118"/>
      <c r="Y29" s="119"/>
      <c r="Z29" s="120"/>
    </row>
    <row r="30" spans="1:26" ht="24" customHeight="1" x14ac:dyDescent="0.2">
      <c r="A30" s="88" t="s">
        <v>11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9">
        <f>SUM(T24,T25,T26,T28,T29)</f>
        <v>100</v>
      </c>
      <c r="U30" s="90"/>
      <c r="V30" s="91">
        <f>SUM(V24:W26,V28:W29)</f>
        <v>0</v>
      </c>
      <c r="W30" s="91"/>
      <c r="X30" s="92"/>
      <c r="Y30" s="92"/>
      <c r="Z30" s="92"/>
    </row>
    <row r="31" spans="1:26" ht="9.9499999999999993" customHeight="1" x14ac:dyDescent="0.2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78" t="s">
        <v>52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9" t="s">
        <v>53</v>
      </c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1"/>
      <c r="Y33" s="82" t="s">
        <v>54</v>
      </c>
      <c r="Z33" s="82"/>
    </row>
    <row r="34" spans="1:26" ht="24" customHeight="1" x14ac:dyDescent="0.2">
      <c r="A34" s="83" t="s">
        <v>55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5"/>
    </row>
    <row r="35" spans="1:26" ht="48" customHeight="1" x14ac:dyDescent="0.2">
      <c r="A35" s="19" t="str">
        <f>IF(B35&lt;&gt;"","2.1.1","")</f>
        <v/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57"/>
      <c r="Z35" s="57"/>
    </row>
    <row r="36" spans="1:26" ht="48" customHeight="1" x14ac:dyDescent="0.2">
      <c r="A36" s="19" t="str">
        <f>IF(B36&lt;&gt;"","2.1.2","")</f>
        <v/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57"/>
      <c r="Z36" s="57"/>
    </row>
    <row r="37" spans="1:26" ht="48" customHeight="1" x14ac:dyDescent="0.2">
      <c r="A37" s="19" t="str">
        <f>IF(B37&lt;&gt;"","2.1.3","")</f>
        <v/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57"/>
      <c r="Z37" s="57"/>
    </row>
    <row r="38" spans="1:26" ht="48" customHeight="1" x14ac:dyDescent="0.2">
      <c r="A38" s="19" t="str">
        <f>IF(B38&lt;&gt;"","2.1.4","")</f>
        <v/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6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57"/>
      <c r="Z38" s="57"/>
    </row>
    <row r="39" spans="1:26" ht="48" customHeight="1" x14ac:dyDescent="0.2">
      <c r="A39" s="19" t="str">
        <f>IF(B39&lt;&gt;"","2.1.5","")</f>
        <v/>
      </c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8"/>
      <c r="M39" s="66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8"/>
      <c r="Y39" s="86"/>
      <c r="Z39" s="87"/>
    </row>
    <row r="40" spans="1:26" ht="24" customHeight="1" x14ac:dyDescent="0.2">
      <c r="A40" s="83" t="s">
        <v>56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5"/>
    </row>
    <row r="41" spans="1:26" ht="48" customHeight="1" x14ac:dyDescent="0.2">
      <c r="A41" s="19" t="str">
        <f>IF(B41&lt;&gt;"","2.2.1","")</f>
        <v/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8"/>
      <c r="Y41" s="57"/>
      <c r="Z41" s="57"/>
    </row>
    <row r="42" spans="1:26" ht="48" customHeight="1" x14ac:dyDescent="0.2">
      <c r="A42" s="19" t="str">
        <f>IF(B42&lt;&gt;"","2.2.2","")</f>
        <v/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6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57"/>
      <c r="Z42" s="57"/>
    </row>
    <row r="43" spans="1:26" ht="48" customHeight="1" x14ac:dyDescent="0.2">
      <c r="A43" s="19" t="str">
        <f>IF(B43&lt;&gt;"","2.2.3","")</f>
        <v/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8"/>
      <c r="Y43" s="57"/>
      <c r="Z43" s="57"/>
    </row>
    <row r="44" spans="1:26" ht="48" customHeight="1" x14ac:dyDescent="0.2">
      <c r="A44" s="19" t="str">
        <f>IF(B44&lt;&gt;"","2.2.4","")</f>
        <v/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6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57"/>
      <c r="Z44" s="57"/>
    </row>
    <row r="45" spans="1:26" ht="48" customHeight="1" x14ac:dyDescent="0.2">
      <c r="A45" s="19" t="str">
        <f>IF(B45&lt;&gt;"","2.2.5","")</f>
        <v/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6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8"/>
      <c r="Y45" s="57"/>
      <c r="Z45" s="57"/>
    </row>
    <row r="46" spans="1:26" ht="24" customHeight="1" x14ac:dyDescent="0.2">
      <c r="A46" s="83" t="s">
        <v>57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5"/>
    </row>
    <row r="47" spans="1:26" ht="48" customHeight="1" x14ac:dyDescent="0.2">
      <c r="A47" s="19" t="str">
        <f>IF(B47&lt;&gt;"","2.3.1","")</f>
        <v/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6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8"/>
      <c r="Y47" s="57"/>
      <c r="Z47" s="57"/>
    </row>
    <row r="48" spans="1:26" ht="48" customHeight="1" x14ac:dyDescent="0.2">
      <c r="A48" s="19" t="str">
        <f>IF(B48&lt;&gt;"","2.3.2","")</f>
        <v/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6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8"/>
      <c r="Y48" s="57"/>
      <c r="Z48" s="57"/>
    </row>
    <row r="49" spans="1:26" ht="48" customHeight="1" x14ac:dyDescent="0.2">
      <c r="A49" s="19" t="str">
        <f>IF(B49&lt;&gt;"","2.3.3","")</f>
        <v/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6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8"/>
      <c r="Y49" s="57"/>
      <c r="Z49" s="57"/>
    </row>
    <row r="50" spans="1:26" ht="48" customHeight="1" x14ac:dyDescent="0.2">
      <c r="A50" s="19" t="str">
        <f>IF(B50&lt;&gt;"","2.3.4","")</f>
        <v/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6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8"/>
      <c r="Y50" s="57"/>
      <c r="Z50" s="57"/>
    </row>
    <row r="51" spans="1:26" ht="48" customHeight="1" x14ac:dyDescent="0.2">
      <c r="A51" s="19" t="str">
        <f>IF(B51&lt;&gt;"","2.3.5","")</f>
        <v/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6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8"/>
      <c r="Y51" s="57"/>
      <c r="Z51" s="57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78" t="s">
        <v>58</v>
      </c>
      <c r="C55" s="78"/>
      <c r="D55" s="78"/>
      <c r="E55" s="78"/>
      <c r="F55" s="78"/>
      <c r="G55" s="78"/>
      <c r="H55" s="78" t="s">
        <v>53</v>
      </c>
      <c r="I55" s="78"/>
      <c r="J55" s="78"/>
      <c r="K55" s="78"/>
      <c r="L55" s="78"/>
      <c r="M55" s="78"/>
      <c r="N55" s="78"/>
      <c r="O55" s="78"/>
      <c r="P55" s="78"/>
      <c r="Q55" s="79" t="s">
        <v>59</v>
      </c>
      <c r="R55" s="80"/>
      <c r="S55" s="80"/>
      <c r="T55" s="80"/>
      <c r="U55" s="80"/>
      <c r="V55" s="80"/>
      <c r="W55" s="80"/>
      <c r="X55" s="81"/>
      <c r="Y55" s="82" t="s">
        <v>54</v>
      </c>
      <c r="Z55" s="82"/>
    </row>
    <row r="56" spans="1:26" ht="72" customHeight="1" x14ac:dyDescent="0.2">
      <c r="A56" s="19" t="str">
        <f>IF(B56&lt;&gt;"","3.1","")</f>
        <v/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6"/>
      <c r="R56" s="67"/>
      <c r="S56" s="67"/>
      <c r="T56" s="67"/>
      <c r="U56" s="67"/>
      <c r="V56" s="67"/>
      <c r="W56" s="67"/>
      <c r="X56" s="68"/>
      <c r="Y56" s="57"/>
      <c r="Z56" s="57"/>
    </row>
    <row r="57" spans="1:26" ht="72" customHeight="1" x14ac:dyDescent="0.2">
      <c r="A57" s="19" t="str">
        <f>IF(B57&lt;&gt;"","3.2","")</f>
        <v/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6"/>
      <c r="R57" s="67"/>
      <c r="S57" s="67"/>
      <c r="T57" s="67"/>
      <c r="U57" s="67"/>
      <c r="V57" s="67"/>
      <c r="W57" s="67"/>
      <c r="X57" s="68"/>
      <c r="Y57" s="57"/>
      <c r="Z57" s="57"/>
    </row>
    <row r="58" spans="1:26" ht="72" customHeight="1" x14ac:dyDescent="0.2">
      <c r="A58" s="19" t="str">
        <f>IF(B58&lt;&gt;"","3.3","")</f>
        <v/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6"/>
      <c r="R58" s="67"/>
      <c r="S58" s="67"/>
      <c r="T58" s="67"/>
      <c r="U58" s="67"/>
      <c r="V58" s="67"/>
      <c r="W58" s="67"/>
      <c r="X58" s="68"/>
      <c r="Y58" s="57"/>
      <c r="Z58" s="57"/>
    </row>
    <row r="59" spans="1:26" ht="72" customHeight="1" x14ac:dyDescent="0.2">
      <c r="A59" s="19" t="str">
        <f>IF(B59&lt;&gt;"","3.4","")</f>
        <v/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6"/>
      <c r="R59" s="67"/>
      <c r="S59" s="67"/>
      <c r="T59" s="67"/>
      <c r="U59" s="67"/>
      <c r="V59" s="67"/>
      <c r="W59" s="67"/>
      <c r="X59" s="68"/>
      <c r="Y59" s="57"/>
      <c r="Z59" s="57"/>
    </row>
    <row r="60" spans="1:26" ht="72" customHeight="1" x14ac:dyDescent="0.2">
      <c r="A60" s="19" t="str">
        <f>IF(B60&lt;&gt;"","3.5","")</f>
        <v/>
      </c>
      <c r="B60" s="66"/>
      <c r="C60" s="67"/>
      <c r="D60" s="67"/>
      <c r="E60" s="67"/>
      <c r="F60" s="67"/>
      <c r="G60" s="68"/>
      <c r="H60" s="66"/>
      <c r="I60" s="67"/>
      <c r="J60" s="67"/>
      <c r="K60" s="67"/>
      <c r="L60" s="67"/>
      <c r="M60" s="67"/>
      <c r="N60" s="67"/>
      <c r="O60" s="67"/>
      <c r="P60" s="68"/>
      <c r="Q60" s="66"/>
      <c r="R60" s="67"/>
      <c r="S60" s="67"/>
      <c r="T60" s="67"/>
      <c r="U60" s="67"/>
      <c r="V60" s="67"/>
      <c r="W60" s="67"/>
      <c r="X60" s="68"/>
      <c r="Y60" s="86"/>
      <c r="Z60" s="87"/>
    </row>
    <row r="61" spans="1:26" ht="72" customHeight="1" x14ac:dyDescent="0.2">
      <c r="A61" s="19" t="str">
        <f>IF(B61&lt;&gt;"","3.6","")</f>
        <v/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6"/>
      <c r="R61" s="67"/>
      <c r="S61" s="67"/>
      <c r="T61" s="67"/>
      <c r="U61" s="67"/>
      <c r="V61" s="67"/>
      <c r="W61" s="67"/>
      <c r="X61" s="68"/>
      <c r="Y61" s="57"/>
      <c r="Z61" s="57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69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1"/>
    </row>
    <row r="66" spans="1:25" ht="48" customHeight="1" x14ac:dyDescent="0.2">
      <c r="B66" s="72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4"/>
    </row>
    <row r="67" spans="1:25" ht="48" customHeight="1" x14ac:dyDescent="0.2">
      <c r="B67" s="72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4"/>
    </row>
    <row r="68" spans="1:25" ht="48" customHeight="1" x14ac:dyDescent="0.2">
      <c r="B68" s="72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4"/>
    </row>
    <row r="69" spans="1:25" ht="48" customHeight="1" x14ac:dyDescent="0.2">
      <c r="B69" s="75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7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2" spans="1:25" ht="14.25" customHeight="1" x14ac:dyDescent="0.2"/>
    <row r="73" spans="1:25" ht="21" customHeight="1" x14ac:dyDescent="0.2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5" ht="10.15" customHeight="1" x14ac:dyDescent="0.2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5" ht="10.15" customHeight="1" x14ac:dyDescent="0.2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5" ht="21" customHeight="1" x14ac:dyDescent="0.2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5" ht="35.25" customHeight="1" x14ac:dyDescent="0.2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5" ht="21" customHeight="1" x14ac:dyDescent="0.2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5" ht="21" customHeight="1" x14ac:dyDescent="0.2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5" ht="21" customHeight="1" x14ac:dyDescent="0.2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21" customHeight="1" x14ac:dyDescent="0.2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">
      <c r="B83" s="64"/>
      <c r="C83" s="64"/>
      <c r="D83" s="64"/>
      <c r="E83" s="64"/>
      <c r="F83" s="64"/>
      <c r="G83" s="64"/>
      <c r="H83" s="64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">
      <c r="B84" s="64"/>
      <c r="C84" s="64"/>
      <c r="D84" s="64"/>
      <c r="E84" s="64"/>
      <c r="F84" s="64"/>
      <c r="G84" s="64"/>
      <c r="H84" s="64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14.25" customHeight="1" x14ac:dyDescent="0.2"/>
    <row r="86" spans="2:25" ht="21" customHeight="1" x14ac:dyDescent="0.2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ht="21" customHeight="1" x14ac:dyDescent="0.2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14.25" customHeight="1" x14ac:dyDescent="0.2"/>
    <row r="99" spans="2:25" ht="21" customHeight="1" x14ac:dyDescent="0.2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ht="21" customHeight="1" x14ac:dyDescent="0.2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14.25" customHeight="1" x14ac:dyDescent="0.2"/>
    <row r="112" spans="2:25" ht="14.25" customHeight="1" x14ac:dyDescent="0.2"/>
    <row r="113" spans="5:24" ht="21" customHeight="1" x14ac:dyDescent="0.2">
      <c r="E113" s="17" t="s">
        <v>60</v>
      </c>
      <c r="F113" s="32"/>
      <c r="G113" s="32"/>
      <c r="H113" s="32"/>
      <c r="I113" s="32"/>
      <c r="J113" s="32"/>
      <c r="Q113" s="17" t="s">
        <v>61</v>
      </c>
      <c r="R113" s="32"/>
      <c r="S113" s="32"/>
      <c r="T113" s="32"/>
      <c r="U113" s="32"/>
      <c r="V113" s="32"/>
      <c r="W113" s="32"/>
    </row>
    <row r="114" spans="5:24" ht="21" customHeight="1" x14ac:dyDescent="0.2">
      <c r="E114" s="17" t="s">
        <v>62</v>
      </c>
      <c r="F114" s="33"/>
      <c r="G114" s="33"/>
      <c r="H114" s="33"/>
      <c r="I114" s="33"/>
      <c r="J114" s="33"/>
      <c r="K114" s="5" t="s">
        <v>63</v>
      </c>
      <c r="Q114" s="17" t="s">
        <v>62</v>
      </c>
      <c r="R114" s="32"/>
      <c r="S114" s="32"/>
      <c r="T114" s="32"/>
      <c r="U114" s="32"/>
      <c r="V114" s="32"/>
      <c r="W114" s="32"/>
      <c r="X114" s="5" t="s">
        <v>63</v>
      </c>
    </row>
    <row r="115" spans="5:24" ht="21" customHeight="1" x14ac:dyDescent="0.2">
      <c r="E115" s="17" t="s">
        <v>64</v>
      </c>
      <c r="F115" s="33"/>
      <c r="G115" s="33"/>
      <c r="H115" s="33"/>
      <c r="I115" s="33"/>
      <c r="J115" s="33"/>
      <c r="Q115" s="34"/>
      <c r="R115" s="34"/>
      <c r="S115" s="34"/>
      <c r="T115" s="34"/>
      <c r="U115" s="34"/>
      <c r="V115" s="34"/>
      <c r="W115" s="34"/>
      <c r="X115" s="34"/>
    </row>
    <row r="116" spans="5:24" ht="24" customHeight="1" x14ac:dyDescent="0.2">
      <c r="E116" s="17" t="s">
        <v>65</v>
      </c>
      <c r="F116" s="29"/>
      <c r="G116" s="29"/>
      <c r="H116" s="29"/>
      <c r="I116" s="29"/>
      <c r="J116" s="29"/>
      <c r="Q116" s="17" t="s">
        <v>65</v>
      </c>
      <c r="R116" s="30"/>
      <c r="S116" s="30"/>
      <c r="T116" s="30"/>
      <c r="U116" s="30"/>
      <c r="V116" s="30"/>
      <c r="W116" s="30"/>
    </row>
    <row r="117" spans="5:24" ht="24" customHeight="1" x14ac:dyDescent="0.2">
      <c r="E117" s="17" t="s">
        <v>66</v>
      </c>
      <c r="F117" s="31"/>
      <c r="G117" s="31"/>
      <c r="H117" s="31"/>
      <c r="I117" s="31"/>
      <c r="J117" s="31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BFB8CF89-0A68-4167-8294-F8DDF94609FF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FDEC1F5C-5565-4EB0-8FBD-FD074388EC1F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3A10183A-BA0F-4A11-98B8-5EAD489EC39E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326518FA-C5AD-45E7-8BCD-76EB4F21F2C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DAE02B1F-5DCF-4F69-8D3A-49230A2D2592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B555C96B-350B-475B-8D02-64CA826A9DC5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0CDC76C2-0D52-4852-AC06-B6DF3E5AE1FD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2FCDCF1C-49A3-4418-BC28-CD7F7BC5D815}">
          <x14:formula1>
            <xm:f>LIST!$E$2:$E$9</xm:f>
          </x14:formula1>
          <xm:sqref>B47:L51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tabColor rgb="FF7030A0"/>
  </sheetPr>
  <dimension ref="A1:Z118"/>
  <sheetViews>
    <sheetView tabSelected="1" view="pageBreakPreview" topLeftCell="A106" zoomScaleNormal="85" zoomScaleSheetLayoutView="100" workbookViewId="0">
      <selection activeCell="K118" sqref="K118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239" t="s">
        <v>40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</row>
    <row r="2" spans="1:26" ht="21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39" t="s">
        <v>105</v>
      </c>
      <c r="K2" s="239"/>
      <c r="L2" s="239"/>
      <c r="M2" s="239"/>
      <c r="N2" s="239"/>
      <c r="O2" s="239"/>
      <c r="P2" s="239"/>
      <c r="Q2" s="239"/>
      <c r="R2" s="28"/>
      <c r="S2" s="28"/>
      <c r="T2" s="28"/>
      <c r="U2" s="28"/>
      <c r="V2" s="28"/>
      <c r="W2" s="28"/>
      <c r="X2" s="28"/>
      <c r="Y2" s="28"/>
      <c r="Z2" s="28"/>
    </row>
    <row r="3" spans="1:26" ht="21" customHeight="1" x14ac:dyDescent="0.2">
      <c r="A3" s="239" t="s">
        <v>30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</row>
    <row r="4" spans="1:26" ht="21" customHeight="1" x14ac:dyDescent="0.2">
      <c r="A4" s="239" t="s">
        <v>1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</row>
    <row r="5" spans="1:26" ht="10.1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155"/>
      <c r="N7" s="156"/>
      <c r="O7" s="156"/>
      <c r="P7" s="157"/>
    </row>
    <row r="8" spans="1:26" ht="21" customHeight="1" x14ac:dyDescent="0.2">
      <c r="A8" s="9" t="s">
        <v>43</v>
      </c>
      <c r="G8" s="10"/>
      <c r="H8" s="155"/>
      <c r="I8" s="156"/>
      <c r="J8" s="157"/>
    </row>
    <row r="9" spans="1:26" ht="10.15" customHeight="1" x14ac:dyDescent="0.2"/>
    <row r="10" spans="1:26" s="8" customFormat="1" ht="30" customHeight="1" x14ac:dyDescent="0.2">
      <c r="A10" s="78" t="s">
        <v>7</v>
      </c>
      <c r="B10" s="78" t="s">
        <v>33</v>
      </c>
      <c r="C10" s="78"/>
      <c r="D10" s="78"/>
      <c r="E10" s="78"/>
      <c r="F10" s="78"/>
      <c r="G10" s="78"/>
      <c r="H10" s="78"/>
      <c r="I10" s="78"/>
      <c r="J10" s="78"/>
      <c r="K10" s="78" t="s">
        <v>34</v>
      </c>
      <c r="L10" s="78"/>
      <c r="M10" s="78"/>
      <c r="N10" s="78"/>
      <c r="O10" s="78"/>
      <c r="P10" s="78"/>
      <c r="Q10" s="78"/>
      <c r="R10" s="78"/>
      <c r="S10" s="78" t="s">
        <v>6</v>
      </c>
      <c r="T10" s="78"/>
      <c r="U10" s="78"/>
      <c r="V10" s="78"/>
      <c r="W10" s="78"/>
      <c r="X10" s="78"/>
      <c r="Y10" s="78"/>
      <c r="Z10" s="78"/>
    </row>
    <row r="11" spans="1:26" s="8" customFormat="1" ht="30" customHeight="1" x14ac:dyDescent="0.2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 t="s">
        <v>3</v>
      </c>
      <c r="L11" s="78"/>
      <c r="M11" s="78"/>
      <c r="N11" s="78" t="s">
        <v>4</v>
      </c>
      <c r="O11" s="78"/>
      <c r="P11" s="78"/>
      <c r="Q11" s="78" t="s">
        <v>5</v>
      </c>
      <c r="R11" s="78"/>
      <c r="S11" s="78" t="s">
        <v>3</v>
      </c>
      <c r="T11" s="78"/>
      <c r="U11" s="78"/>
      <c r="V11" s="78" t="s">
        <v>4</v>
      </c>
      <c r="W11" s="78"/>
      <c r="X11" s="78"/>
      <c r="Y11" s="78" t="s">
        <v>5</v>
      </c>
      <c r="Z11" s="78"/>
    </row>
    <row r="12" spans="1:26" ht="24" customHeight="1" x14ac:dyDescent="0.2">
      <c r="A12" s="107" t="s">
        <v>44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10"/>
    </row>
    <row r="13" spans="1:26" ht="24" customHeight="1" x14ac:dyDescent="0.2">
      <c r="A13" s="20">
        <v>1</v>
      </c>
      <c r="B13" s="219" t="s">
        <v>36</v>
      </c>
      <c r="C13" s="219"/>
      <c r="D13" s="219"/>
      <c r="E13" s="219"/>
      <c r="F13" s="219"/>
      <c r="G13" s="219"/>
      <c r="H13" s="219"/>
      <c r="I13" s="219"/>
      <c r="J13" s="219"/>
      <c r="K13" s="158">
        <v>12</v>
      </c>
      <c r="L13" s="158"/>
      <c r="M13" s="158"/>
      <c r="N13" s="150">
        <f>Q24</f>
        <v>0</v>
      </c>
      <c r="O13" s="150"/>
      <c r="P13" s="150"/>
      <c r="Q13" s="125">
        <f>V24/T24*100</f>
        <v>0</v>
      </c>
      <c r="R13" s="125"/>
      <c r="S13" s="159">
        <v>5803520</v>
      </c>
      <c r="T13" s="160"/>
      <c r="U13" s="161"/>
      <c r="V13" s="168"/>
      <c r="W13" s="169"/>
      <c r="X13" s="170"/>
      <c r="Y13" s="140">
        <f>V13/S13*100</f>
        <v>0</v>
      </c>
      <c r="Z13" s="141"/>
    </row>
    <row r="14" spans="1:26" ht="24" customHeight="1" x14ac:dyDescent="0.2">
      <c r="A14" s="20">
        <v>2</v>
      </c>
      <c r="B14" s="219" t="s">
        <v>37</v>
      </c>
      <c r="C14" s="219"/>
      <c r="D14" s="219"/>
      <c r="E14" s="219"/>
      <c r="F14" s="219"/>
      <c r="G14" s="219"/>
      <c r="H14" s="219"/>
      <c r="I14" s="219"/>
      <c r="J14" s="219"/>
      <c r="K14" s="147">
        <v>1281888.1200000001</v>
      </c>
      <c r="L14" s="147"/>
      <c r="M14" s="147"/>
      <c r="N14" s="148">
        <f>Q25</f>
        <v>0</v>
      </c>
      <c r="O14" s="148"/>
      <c r="P14" s="148"/>
      <c r="Q14" s="125">
        <f>V25/T25*100</f>
        <v>0</v>
      </c>
      <c r="R14" s="125"/>
      <c r="S14" s="162"/>
      <c r="T14" s="163"/>
      <c r="U14" s="164"/>
      <c r="V14" s="171"/>
      <c r="W14" s="172"/>
      <c r="X14" s="173"/>
      <c r="Y14" s="142"/>
      <c r="Z14" s="143"/>
    </row>
    <row r="15" spans="1:26" ht="24" customHeight="1" x14ac:dyDescent="0.2">
      <c r="A15" s="20">
        <v>3</v>
      </c>
      <c r="B15" s="219" t="s">
        <v>38</v>
      </c>
      <c r="C15" s="219"/>
      <c r="D15" s="219"/>
      <c r="E15" s="219"/>
      <c r="F15" s="219"/>
      <c r="G15" s="219"/>
      <c r="H15" s="219"/>
      <c r="I15" s="219"/>
      <c r="J15" s="219"/>
      <c r="K15" s="149">
        <v>12</v>
      </c>
      <c r="L15" s="149"/>
      <c r="M15" s="149"/>
      <c r="N15" s="150">
        <f>Q27</f>
        <v>0</v>
      </c>
      <c r="O15" s="150"/>
      <c r="P15" s="150"/>
      <c r="Q15" s="125">
        <f>V26/T26*100</f>
        <v>0</v>
      </c>
      <c r="R15" s="125"/>
      <c r="S15" s="162"/>
      <c r="T15" s="163"/>
      <c r="U15" s="164"/>
      <c r="V15" s="171"/>
      <c r="W15" s="172"/>
      <c r="X15" s="173"/>
      <c r="Y15" s="142"/>
      <c r="Z15" s="143"/>
    </row>
    <row r="16" spans="1:26" ht="24" customHeight="1" x14ac:dyDescent="0.2">
      <c r="A16" s="20">
        <v>4</v>
      </c>
      <c r="B16" s="219" t="s">
        <v>39</v>
      </c>
      <c r="C16" s="219"/>
      <c r="D16" s="219"/>
      <c r="E16" s="219"/>
      <c r="F16" s="219"/>
      <c r="G16" s="219"/>
      <c r="H16" s="219"/>
      <c r="I16" s="219"/>
      <c r="J16" s="219"/>
      <c r="K16" s="149">
        <v>12</v>
      </c>
      <c r="L16" s="149"/>
      <c r="M16" s="149"/>
      <c r="N16" s="150">
        <f>Q28</f>
        <v>0</v>
      </c>
      <c r="O16" s="150"/>
      <c r="P16" s="150"/>
      <c r="Q16" s="125">
        <f>V28/T28*100</f>
        <v>0</v>
      </c>
      <c r="R16" s="125"/>
      <c r="S16" s="162"/>
      <c r="T16" s="163"/>
      <c r="U16" s="164"/>
      <c r="V16" s="171"/>
      <c r="W16" s="172"/>
      <c r="X16" s="173"/>
      <c r="Y16" s="142"/>
      <c r="Z16" s="143"/>
    </row>
    <row r="17" spans="1:26" s="11" customFormat="1" ht="48" customHeight="1" x14ac:dyDescent="0.2">
      <c r="A17" s="21">
        <v>5</v>
      </c>
      <c r="B17" s="219" t="s">
        <v>45</v>
      </c>
      <c r="C17" s="219"/>
      <c r="D17" s="219"/>
      <c r="E17" s="219"/>
      <c r="F17" s="219"/>
      <c r="G17" s="219"/>
      <c r="H17" s="219"/>
      <c r="I17" s="219"/>
      <c r="J17" s="219"/>
      <c r="K17" s="152">
        <v>12</v>
      </c>
      <c r="L17" s="152"/>
      <c r="M17" s="152"/>
      <c r="N17" s="150">
        <f>Q29</f>
        <v>0</v>
      </c>
      <c r="O17" s="150"/>
      <c r="P17" s="150"/>
      <c r="Q17" s="125">
        <f>V29/T29*100</f>
        <v>0</v>
      </c>
      <c r="R17" s="125"/>
      <c r="S17" s="165"/>
      <c r="T17" s="166"/>
      <c r="U17" s="167"/>
      <c r="V17" s="174"/>
      <c r="W17" s="175"/>
      <c r="X17" s="176"/>
      <c r="Y17" s="144"/>
      <c r="Z17" s="145"/>
    </row>
    <row r="18" spans="1:26" s="8" customFormat="1" ht="24" customHeight="1" x14ac:dyDescent="0.2">
      <c r="A18" s="136" t="s">
        <v>46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8"/>
      <c r="Q18" s="91">
        <f>V30</f>
        <v>0</v>
      </c>
      <c r="R18" s="91"/>
      <c r="S18" s="139">
        <f>SUM(S13)</f>
        <v>5803520</v>
      </c>
      <c r="T18" s="139"/>
      <c r="U18" s="139"/>
      <c r="V18" s="139">
        <f>SUM(V13)</f>
        <v>0</v>
      </c>
      <c r="W18" s="139"/>
      <c r="X18" s="139"/>
      <c r="Y18" s="135">
        <f>SUM(Y13)</f>
        <v>0</v>
      </c>
      <c r="Z18" s="135"/>
    </row>
    <row r="19" spans="1:26" ht="9.9499999999999993" customHeight="1" x14ac:dyDescent="0.2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78" t="s">
        <v>41</v>
      </c>
      <c r="C22" s="78"/>
      <c r="D22" s="78"/>
      <c r="E22" s="78"/>
      <c r="F22" s="78"/>
      <c r="G22" s="78"/>
      <c r="H22" s="78" t="s">
        <v>47</v>
      </c>
      <c r="I22" s="78"/>
      <c r="J22" s="78"/>
      <c r="K22" s="78" t="s">
        <v>42</v>
      </c>
      <c r="L22" s="78"/>
      <c r="M22" s="78"/>
      <c r="N22" s="78" t="s">
        <v>48</v>
      </c>
      <c r="O22" s="78"/>
      <c r="P22" s="78"/>
      <c r="Q22" s="78" t="s">
        <v>49</v>
      </c>
      <c r="R22" s="78"/>
      <c r="S22" s="78"/>
      <c r="T22" s="78" t="s">
        <v>50</v>
      </c>
      <c r="U22" s="78"/>
      <c r="V22" s="82" t="s">
        <v>9</v>
      </c>
      <c r="W22" s="82"/>
      <c r="X22" s="78" t="s">
        <v>10</v>
      </c>
      <c r="Y22" s="78"/>
      <c r="Z22" s="78"/>
    </row>
    <row r="23" spans="1:26" ht="24" customHeight="1" x14ac:dyDescent="0.2">
      <c r="A23" s="107" t="s">
        <v>44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9"/>
      <c r="U23" s="109"/>
      <c r="V23" s="108"/>
      <c r="W23" s="108"/>
      <c r="X23" s="108"/>
      <c r="Y23" s="108"/>
      <c r="Z23" s="110"/>
    </row>
    <row r="24" spans="1:26" ht="24" customHeight="1" x14ac:dyDescent="0.2">
      <c r="A24" s="25">
        <v>1</v>
      </c>
      <c r="B24" s="232" t="s">
        <v>36</v>
      </c>
      <c r="C24" s="232"/>
      <c r="D24" s="232"/>
      <c r="E24" s="232"/>
      <c r="F24" s="232"/>
      <c r="G24" s="232"/>
      <c r="H24" s="112">
        <v>12</v>
      </c>
      <c r="I24" s="112"/>
      <c r="J24" s="112"/>
      <c r="K24" s="104"/>
      <c r="L24" s="104"/>
      <c r="M24" s="104"/>
      <c r="N24" s="104"/>
      <c r="O24" s="104"/>
      <c r="P24" s="104"/>
      <c r="Q24" s="104"/>
      <c r="R24" s="104"/>
      <c r="S24" s="105"/>
      <c r="T24" s="101">
        <v>10</v>
      </c>
      <c r="U24" s="101"/>
      <c r="V24" s="94">
        <f>(T24*((K24*0)+(N24*50)+(Q24*100)))/(H24*100)</f>
        <v>0</v>
      </c>
      <c r="W24" s="95"/>
      <c r="X24" s="113"/>
      <c r="Y24" s="93"/>
      <c r="Z24" s="114"/>
    </row>
    <row r="25" spans="1:26" ht="24" customHeight="1" x14ac:dyDescent="0.2">
      <c r="A25" s="25">
        <v>2</v>
      </c>
      <c r="B25" s="232" t="s">
        <v>37</v>
      </c>
      <c r="C25" s="232"/>
      <c r="D25" s="232"/>
      <c r="E25" s="232"/>
      <c r="F25" s="232"/>
      <c r="G25" s="232"/>
      <c r="H25" s="121">
        <v>1281888.1200000001</v>
      </c>
      <c r="I25" s="121"/>
      <c r="J25" s="121"/>
      <c r="K25" s="122"/>
      <c r="L25" s="122"/>
      <c r="M25" s="122"/>
      <c r="N25" s="122"/>
      <c r="O25" s="122"/>
      <c r="P25" s="122"/>
      <c r="Q25" s="122"/>
      <c r="R25" s="122"/>
      <c r="S25" s="203"/>
      <c r="T25" s="101">
        <v>40</v>
      </c>
      <c r="U25" s="101"/>
      <c r="V25" s="94">
        <f>(T25*((K25*0)+(N25*50)+(Q25*100)))/(H25*100)</f>
        <v>0</v>
      </c>
      <c r="W25" s="95"/>
      <c r="X25" s="115"/>
      <c r="Y25" s="116"/>
      <c r="Z25" s="117"/>
    </row>
    <row r="26" spans="1:26" ht="24" customHeight="1" x14ac:dyDescent="0.2">
      <c r="A26" s="26">
        <v>3</v>
      </c>
      <c r="B26" s="233" t="s">
        <v>38</v>
      </c>
      <c r="C26" s="233"/>
      <c r="D26" s="233"/>
      <c r="E26" s="233"/>
      <c r="F26" s="233"/>
      <c r="G26" s="233"/>
      <c r="H26" s="97">
        <v>12</v>
      </c>
      <c r="I26" s="97"/>
      <c r="J26" s="97"/>
      <c r="K26" s="234">
        <f>K27</f>
        <v>0</v>
      </c>
      <c r="L26" s="235"/>
      <c r="M26" s="236"/>
      <c r="N26" s="234">
        <f t="shared" ref="N26" si="0">N27</f>
        <v>0</v>
      </c>
      <c r="O26" s="235"/>
      <c r="P26" s="236"/>
      <c r="Q26" s="234">
        <f t="shared" ref="Q26" si="1">Q27</f>
        <v>0</v>
      </c>
      <c r="R26" s="235"/>
      <c r="S26" s="236"/>
      <c r="T26" s="123">
        <f>SUM(T27)</f>
        <v>20</v>
      </c>
      <c r="U26" s="123"/>
      <c r="V26" s="237">
        <f>SUM(V27)</f>
        <v>0</v>
      </c>
      <c r="W26" s="238"/>
      <c r="X26" s="115"/>
      <c r="Y26" s="116"/>
      <c r="Z26" s="117"/>
    </row>
    <row r="27" spans="1:26" ht="48" customHeight="1" x14ac:dyDescent="0.2">
      <c r="A27" s="20">
        <v>3.1</v>
      </c>
      <c r="B27" s="220" t="s">
        <v>103</v>
      </c>
      <c r="C27" s="221"/>
      <c r="D27" s="221"/>
      <c r="E27" s="221"/>
      <c r="F27" s="221"/>
      <c r="G27" s="222"/>
      <c r="H27" s="129">
        <v>12</v>
      </c>
      <c r="I27" s="130"/>
      <c r="J27" s="131"/>
      <c r="K27" s="105"/>
      <c r="L27" s="132"/>
      <c r="M27" s="133"/>
      <c r="N27" s="105"/>
      <c r="O27" s="132"/>
      <c r="P27" s="133"/>
      <c r="Q27" s="105"/>
      <c r="R27" s="132"/>
      <c r="S27" s="132"/>
      <c r="T27" s="134">
        <v>20</v>
      </c>
      <c r="U27" s="134"/>
      <c r="V27" s="94">
        <f>(T27*((K27*0)+(N27*50)+(Q27*100)))/(H27*100)</f>
        <v>0</v>
      </c>
      <c r="W27" s="95"/>
      <c r="X27" s="115"/>
      <c r="Y27" s="116"/>
      <c r="Z27" s="117"/>
    </row>
    <row r="28" spans="1:26" ht="48" customHeight="1" x14ac:dyDescent="0.2">
      <c r="A28" s="25">
        <v>4</v>
      </c>
      <c r="B28" s="232" t="s">
        <v>39</v>
      </c>
      <c r="C28" s="232"/>
      <c r="D28" s="232"/>
      <c r="E28" s="232"/>
      <c r="F28" s="232"/>
      <c r="G28" s="232"/>
      <c r="H28" s="106">
        <v>12</v>
      </c>
      <c r="I28" s="106"/>
      <c r="J28" s="106"/>
      <c r="K28" s="104"/>
      <c r="L28" s="104"/>
      <c r="M28" s="104"/>
      <c r="N28" s="104"/>
      <c r="O28" s="104"/>
      <c r="P28" s="104"/>
      <c r="Q28" s="104"/>
      <c r="R28" s="104"/>
      <c r="S28" s="105"/>
      <c r="T28" s="101">
        <v>15</v>
      </c>
      <c r="U28" s="101"/>
      <c r="V28" s="94">
        <f t="shared" ref="V28:V29" si="2">(T28*((K28*0)+(N28*50)+(Q28*100)))/(H28*100)</f>
        <v>0</v>
      </c>
      <c r="W28" s="95"/>
      <c r="X28" s="115"/>
      <c r="Y28" s="116"/>
      <c r="Z28" s="117"/>
    </row>
    <row r="29" spans="1:26" ht="48" customHeight="1" x14ac:dyDescent="0.2">
      <c r="A29" s="25">
        <v>5</v>
      </c>
      <c r="B29" s="232" t="s">
        <v>51</v>
      </c>
      <c r="C29" s="232"/>
      <c r="D29" s="232"/>
      <c r="E29" s="232"/>
      <c r="F29" s="232"/>
      <c r="G29" s="232"/>
      <c r="H29" s="103">
        <v>12</v>
      </c>
      <c r="I29" s="103"/>
      <c r="J29" s="103"/>
      <c r="K29" s="104"/>
      <c r="L29" s="104"/>
      <c r="M29" s="104"/>
      <c r="N29" s="104"/>
      <c r="O29" s="104"/>
      <c r="P29" s="104"/>
      <c r="Q29" s="104"/>
      <c r="R29" s="104"/>
      <c r="S29" s="105"/>
      <c r="T29" s="101">
        <v>15</v>
      </c>
      <c r="U29" s="101"/>
      <c r="V29" s="94">
        <f t="shared" si="2"/>
        <v>0</v>
      </c>
      <c r="W29" s="95"/>
      <c r="X29" s="118"/>
      <c r="Y29" s="119"/>
      <c r="Z29" s="120"/>
    </row>
    <row r="30" spans="1:26" ht="24" customHeight="1" x14ac:dyDescent="0.2">
      <c r="A30" s="88" t="s">
        <v>11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9">
        <f>SUM(T24,T25,T26,T28,T29)</f>
        <v>100</v>
      </c>
      <c r="U30" s="90"/>
      <c r="V30" s="91">
        <f>SUM(V24:W26,V28:W29)</f>
        <v>0</v>
      </c>
      <c r="W30" s="91"/>
      <c r="X30" s="92"/>
      <c r="Y30" s="92"/>
      <c r="Z30" s="92"/>
    </row>
    <row r="31" spans="1:26" ht="9.9499999999999993" customHeight="1" x14ac:dyDescent="0.2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78" t="s">
        <v>52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9" t="s">
        <v>53</v>
      </c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1"/>
      <c r="Y33" s="82" t="s">
        <v>54</v>
      </c>
      <c r="Z33" s="82"/>
    </row>
    <row r="34" spans="1:26" ht="24" customHeight="1" x14ac:dyDescent="0.2">
      <c r="A34" s="83" t="s">
        <v>55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5"/>
    </row>
    <row r="35" spans="1:26" ht="48" customHeight="1" x14ac:dyDescent="0.2">
      <c r="A35" s="19" t="str">
        <f>IF(B35&lt;&gt;"","2.1.1","")</f>
        <v/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220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2"/>
      <c r="Y35" s="57"/>
      <c r="Z35" s="57"/>
    </row>
    <row r="36" spans="1:26" ht="48" customHeight="1" x14ac:dyDescent="0.2">
      <c r="A36" s="19" t="str">
        <f>IF(B36&lt;&gt;"","2.1.2","")</f>
        <v/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220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2"/>
      <c r="Y36" s="57"/>
      <c r="Z36" s="57"/>
    </row>
    <row r="37" spans="1:26" ht="48" customHeight="1" x14ac:dyDescent="0.2">
      <c r="A37" s="19" t="str">
        <f>IF(B37&lt;&gt;"","2.1.3","")</f>
        <v/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220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2"/>
      <c r="Y37" s="57"/>
      <c r="Z37" s="57"/>
    </row>
    <row r="38" spans="1:26" ht="48" customHeight="1" x14ac:dyDescent="0.2">
      <c r="A38" s="19" t="str">
        <f>IF(B38&lt;&gt;"","2.1.4","")</f>
        <v/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220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2"/>
      <c r="Y38" s="57"/>
      <c r="Z38" s="57"/>
    </row>
    <row r="39" spans="1:26" ht="48" customHeight="1" x14ac:dyDescent="0.2">
      <c r="A39" s="19" t="str">
        <f>IF(B39&lt;&gt;"","2.1.5","")</f>
        <v/>
      </c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8"/>
      <c r="M39" s="220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2"/>
      <c r="Y39" s="86"/>
      <c r="Z39" s="87"/>
    </row>
    <row r="40" spans="1:26" ht="24" customHeight="1" x14ac:dyDescent="0.2">
      <c r="A40" s="83" t="s">
        <v>56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5"/>
    </row>
    <row r="41" spans="1:26" ht="48" customHeight="1" x14ac:dyDescent="0.2">
      <c r="A41" s="19" t="str">
        <f>IF(B41&lt;&gt;"","2.2.1","")</f>
        <v/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220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2"/>
      <c r="Y41" s="57"/>
      <c r="Z41" s="57"/>
    </row>
    <row r="42" spans="1:26" ht="48" customHeight="1" x14ac:dyDescent="0.2">
      <c r="A42" s="19" t="str">
        <f>IF(B42&lt;&gt;"","2.2.2","")</f>
        <v/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220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2"/>
      <c r="Y42" s="57"/>
      <c r="Z42" s="57"/>
    </row>
    <row r="43" spans="1:26" ht="48" customHeight="1" x14ac:dyDescent="0.2">
      <c r="A43" s="19" t="str">
        <f>IF(B43&lt;&gt;"","2.2.3","")</f>
        <v/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220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2"/>
      <c r="Y43" s="57"/>
      <c r="Z43" s="57"/>
    </row>
    <row r="44" spans="1:26" ht="48" customHeight="1" x14ac:dyDescent="0.2">
      <c r="A44" s="19" t="str">
        <f>IF(B44&lt;&gt;"","2.2.4","")</f>
        <v/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220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2"/>
      <c r="Y44" s="57"/>
      <c r="Z44" s="57"/>
    </row>
    <row r="45" spans="1:26" ht="48" customHeight="1" x14ac:dyDescent="0.2">
      <c r="A45" s="19" t="str">
        <f>IF(B45&lt;&gt;"","2.2.5","")</f>
        <v/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220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2"/>
      <c r="Y45" s="57"/>
      <c r="Z45" s="57"/>
    </row>
    <row r="46" spans="1:26" ht="24" customHeight="1" x14ac:dyDescent="0.2">
      <c r="A46" s="83" t="s">
        <v>57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5"/>
    </row>
    <row r="47" spans="1:26" ht="48" customHeight="1" x14ac:dyDescent="0.2">
      <c r="A47" s="19" t="str">
        <f>IF(B47&lt;&gt;"","2.3.1","")</f>
        <v/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220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2"/>
      <c r="Y47" s="57"/>
      <c r="Z47" s="57"/>
    </row>
    <row r="48" spans="1:26" ht="48" customHeight="1" x14ac:dyDescent="0.2">
      <c r="A48" s="19" t="str">
        <f>IF(B48&lt;&gt;"","2.3.2","")</f>
        <v/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220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2"/>
      <c r="Y48" s="57"/>
      <c r="Z48" s="57"/>
    </row>
    <row r="49" spans="1:26" ht="48" customHeight="1" x14ac:dyDescent="0.2">
      <c r="A49" s="19" t="str">
        <f>IF(B49&lt;&gt;"","2.3.3","")</f>
        <v/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220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2"/>
      <c r="Y49" s="57"/>
      <c r="Z49" s="57"/>
    </row>
    <row r="50" spans="1:26" ht="48" customHeight="1" x14ac:dyDescent="0.2">
      <c r="A50" s="19" t="str">
        <f>IF(B50&lt;&gt;"","2.3.4","")</f>
        <v/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220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2"/>
      <c r="Y50" s="57"/>
      <c r="Z50" s="57"/>
    </row>
    <row r="51" spans="1:26" ht="48" customHeight="1" x14ac:dyDescent="0.2">
      <c r="A51" s="19" t="str">
        <f>IF(B51&lt;&gt;"","2.3.5","")</f>
        <v/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220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2"/>
      <c r="Y51" s="57"/>
      <c r="Z51" s="57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78" t="s">
        <v>58</v>
      </c>
      <c r="C55" s="78"/>
      <c r="D55" s="78"/>
      <c r="E55" s="78"/>
      <c r="F55" s="78"/>
      <c r="G55" s="78"/>
      <c r="H55" s="78" t="s">
        <v>53</v>
      </c>
      <c r="I55" s="78"/>
      <c r="J55" s="78"/>
      <c r="K55" s="78"/>
      <c r="L55" s="78"/>
      <c r="M55" s="78"/>
      <c r="N55" s="78"/>
      <c r="O55" s="78"/>
      <c r="P55" s="78"/>
      <c r="Q55" s="79" t="s">
        <v>59</v>
      </c>
      <c r="R55" s="80"/>
      <c r="S55" s="80"/>
      <c r="T55" s="80"/>
      <c r="U55" s="80"/>
      <c r="V55" s="80"/>
      <c r="W55" s="80"/>
      <c r="X55" s="81"/>
      <c r="Y55" s="82" t="s">
        <v>54</v>
      </c>
      <c r="Z55" s="82"/>
    </row>
    <row r="56" spans="1:26" ht="72" customHeight="1" x14ac:dyDescent="0.2">
      <c r="A56" s="19" t="str">
        <f>IF(B56&lt;&gt;"","3.1","")</f>
        <v/>
      </c>
      <c r="B56" s="65"/>
      <c r="C56" s="65"/>
      <c r="D56" s="65"/>
      <c r="E56" s="65"/>
      <c r="F56" s="65"/>
      <c r="G56" s="65"/>
      <c r="H56" s="219"/>
      <c r="I56" s="219"/>
      <c r="J56" s="219"/>
      <c r="K56" s="219"/>
      <c r="L56" s="219"/>
      <c r="M56" s="219"/>
      <c r="N56" s="219"/>
      <c r="O56" s="219"/>
      <c r="P56" s="219"/>
      <c r="Q56" s="220"/>
      <c r="R56" s="221"/>
      <c r="S56" s="221"/>
      <c r="T56" s="221"/>
      <c r="U56" s="221"/>
      <c r="V56" s="221"/>
      <c r="W56" s="221"/>
      <c r="X56" s="222"/>
      <c r="Y56" s="57"/>
      <c r="Z56" s="57"/>
    </row>
    <row r="57" spans="1:26" ht="72" customHeight="1" x14ac:dyDescent="0.2">
      <c r="A57" s="19" t="str">
        <f>IF(B57&lt;&gt;"","3.2","")</f>
        <v/>
      </c>
      <c r="B57" s="65"/>
      <c r="C57" s="65"/>
      <c r="D57" s="65"/>
      <c r="E57" s="65"/>
      <c r="F57" s="65"/>
      <c r="G57" s="65"/>
      <c r="H57" s="219"/>
      <c r="I57" s="219"/>
      <c r="J57" s="219"/>
      <c r="K57" s="219"/>
      <c r="L57" s="219"/>
      <c r="M57" s="219"/>
      <c r="N57" s="219"/>
      <c r="O57" s="219"/>
      <c r="P57" s="219"/>
      <c r="Q57" s="220"/>
      <c r="R57" s="221"/>
      <c r="S57" s="221"/>
      <c r="T57" s="221"/>
      <c r="U57" s="221"/>
      <c r="V57" s="221"/>
      <c r="W57" s="221"/>
      <c r="X57" s="222"/>
      <c r="Y57" s="57"/>
      <c r="Z57" s="57"/>
    </row>
    <row r="58" spans="1:26" ht="72" customHeight="1" x14ac:dyDescent="0.2">
      <c r="A58" s="19" t="str">
        <f>IF(B58&lt;&gt;"","3.3","")</f>
        <v/>
      </c>
      <c r="B58" s="65"/>
      <c r="C58" s="65"/>
      <c r="D58" s="65"/>
      <c r="E58" s="65"/>
      <c r="F58" s="65"/>
      <c r="G58" s="65"/>
      <c r="H58" s="219"/>
      <c r="I58" s="219"/>
      <c r="J58" s="219"/>
      <c r="K58" s="219"/>
      <c r="L58" s="219"/>
      <c r="M58" s="219"/>
      <c r="N58" s="219"/>
      <c r="O58" s="219"/>
      <c r="P58" s="219"/>
      <c r="Q58" s="220"/>
      <c r="R58" s="221"/>
      <c r="S58" s="221"/>
      <c r="T58" s="221"/>
      <c r="U58" s="221"/>
      <c r="V58" s="221"/>
      <c r="W58" s="221"/>
      <c r="X58" s="222"/>
      <c r="Y58" s="57"/>
      <c r="Z58" s="57"/>
    </row>
    <row r="59" spans="1:26" ht="72" customHeight="1" x14ac:dyDescent="0.2">
      <c r="A59" s="19" t="str">
        <f>IF(B59&lt;&gt;"","3.4","")</f>
        <v/>
      </c>
      <c r="B59" s="65"/>
      <c r="C59" s="65"/>
      <c r="D59" s="65"/>
      <c r="E59" s="65"/>
      <c r="F59" s="65"/>
      <c r="G59" s="65"/>
      <c r="H59" s="219"/>
      <c r="I59" s="219"/>
      <c r="J59" s="219"/>
      <c r="K59" s="219"/>
      <c r="L59" s="219"/>
      <c r="M59" s="219"/>
      <c r="N59" s="219"/>
      <c r="O59" s="219"/>
      <c r="P59" s="219"/>
      <c r="Q59" s="220"/>
      <c r="R59" s="221"/>
      <c r="S59" s="221"/>
      <c r="T59" s="221"/>
      <c r="U59" s="221"/>
      <c r="V59" s="221"/>
      <c r="W59" s="221"/>
      <c r="X59" s="222"/>
      <c r="Y59" s="57"/>
      <c r="Z59" s="57"/>
    </row>
    <row r="60" spans="1:26" ht="72" customHeight="1" x14ac:dyDescent="0.2">
      <c r="A60" s="19" t="str">
        <f>IF(B60&lt;&gt;"","3.5","")</f>
        <v/>
      </c>
      <c r="B60" s="66"/>
      <c r="C60" s="67"/>
      <c r="D60" s="67"/>
      <c r="E60" s="67"/>
      <c r="F60" s="67"/>
      <c r="G60" s="68"/>
      <c r="H60" s="220"/>
      <c r="I60" s="221"/>
      <c r="J60" s="221"/>
      <c r="K60" s="221"/>
      <c r="L60" s="221"/>
      <c r="M60" s="221"/>
      <c r="N60" s="221"/>
      <c r="O60" s="221"/>
      <c r="P60" s="222"/>
      <c r="Q60" s="220"/>
      <c r="R60" s="221"/>
      <c r="S60" s="221"/>
      <c r="T60" s="221"/>
      <c r="U60" s="221"/>
      <c r="V60" s="221"/>
      <c r="W60" s="221"/>
      <c r="X60" s="222"/>
      <c r="Y60" s="86"/>
      <c r="Z60" s="87"/>
    </row>
    <row r="61" spans="1:26" ht="72" customHeight="1" x14ac:dyDescent="0.2">
      <c r="A61" s="19" t="str">
        <f>IF(B61&lt;&gt;"","3.6","")</f>
        <v/>
      </c>
      <c r="B61" s="65"/>
      <c r="C61" s="65"/>
      <c r="D61" s="65"/>
      <c r="E61" s="65"/>
      <c r="F61" s="65"/>
      <c r="G61" s="65"/>
      <c r="H61" s="219"/>
      <c r="I61" s="219"/>
      <c r="J61" s="219"/>
      <c r="K61" s="219"/>
      <c r="L61" s="219"/>
      <c r="M61" s="219"/>
      <c r="N61" s="219"/>
      <c r="O61" s="219"/>
      <c r="P61" s="219"/>
      <c r="Q61" s="220"/>
      <c r="R61" s="221"/>
      <c r="S61" s="221"/>
      <c r="T61" s="221"/>
      <c r="U61" s="221"/>
      <c r="V61" s="221"/>
      <c r="W61" s="221"/>
      <c r="X61" s="222"/>
      <c r="Y61" s="57"/>
      <c r="Z61" s="57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223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25"/>
    </row>
    <row r="66" spans="1:25" ht="48" customHeight="1" x14ac:dyDescent="0.2">
      <c r="B66" s="226"/>
      <c r="C66" s="227"/>
      <c r="D66" s="227"/>
      <c r="E66" s="227"/>
      <c r="F66" s="227"/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8"/>
    </row>
    <row r="67" spans="1:25" ht="48" customHeight="1" x14ac:dyDescent="0.2">
      <c r="B67" s="226"/>
      <c r="C67" s="227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8"/>
    </row>
    <row r="68" spans="1:25" ht="48" customHeight="1" x14ac:dyDescent="0.2">
      <c r="B68" s="226"/>
      <c r="C68" s="227"/>
      <c r="D68" s="227"/>
      <c r="E68" s="227"/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8"/>
    </row>
    <row r="69" spans="1:25" ht="48" customHeight="1" x14ac:dyDescent="0.2">
      <c r="B69" s="229"/>
      <c r="C69" s="230"/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1"/>
    </row>
    <row r="70" spans="1:25" ht="9.9499999999999993" customHeight="1" x14ac:dyDescent="0.2">
      <c r="A70" s="5"/>
    </row>
    <row r="71" spans="1:25" ht="21" customHeight="1" x14ac:dyDescent="0.2">
      <c r="A71" s="5" t="s">
        <v>101</v>
      </c>
    </row>
    <row r="72" spans="1:25" ht="9.9499999999999993" customHeight="1" x14ac:dyDescent="0.2"/>
    <row r="73" spans="1:25" ht="24" customHeight="1" x14ac:dyDescent="0.2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5" ht="24" customHeight="1" x14ac:dyDescent="0.2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5" ht="24" customHeight="1" x14ac:dyDescent="0.2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5" ht="24" customHeight="1" x14ac:dyDescent="0.2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5" ht="24" customHeight="1" x14ac:dyDescent="0.2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5" ht="24" customHeight="1" x14ac:dyDescent="0.2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5" ht="24" customHeight="1" x14ac:dyDescent="0.2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5" ht="24" customHeight="1" x14ac:dyDescent="0.2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24" customHeight="1" x14ac:dyDescent="0.2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4" customHeight="1" x14ac:dyDescent="0.2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">
      <c r="B83" s="218"/>
      <c r="C83" s="218"/>
      <c r="D83" s="218"/>
      <c r="E83" s="218"/>
      <c r="F83" s="218"/>
      <c r="G83" s="218"/>
      <c r="H83" s="218"/>
      <c r="J83" s="212"/>
      <c r="K83" s="213"/>
      <c r="L83" s="213"/>
      <c r="M83" s="213"/>
      <c r="N83" s="213"/>
      <c r="O83" s="213"/>
      <c r="P83" s="213"/>
      <c r="Q83" s="214"/>
      <c r="S83" s="212"/>
      <c r="T83" s="213"/>
      <c r="U83" s="213"/>
      <c r="V83" s="213"/>
      <c r="W83" s="213"/>
      <c r="X83" s="213"/>
      <c r="Y83" s="214"/>
    </row>
    <row r="84" spans="2:25" ht="48" customHeight="1" x14ac:dyDescent="0.2">
      <c r="B84" s="218"/>
      <c r="C84" s="218"/>
      <c r="D84" s="218"/>
      <c r="E84" s="218"/>
      <c r="F84" s="218"/>
      <c r="G84" s="218"/>
      <c r="H84" s="218"/>
      <c r="J84" s="215"/>
      <c r="K84" s="216"/>
      <c r="L84" s="216"/>
      <c r="M84" s="216"/>
      <c r="N84" s="216"/>
      <c r="O84" s="216"/>
      <c r="P84" s="216"/>
      <c r="Q84" s="217"/>
      <c r="S84" s="215"/>
      <c r="T84" s="216"/>
      <c r="U84" s="216"/>
      <c r="V84" s="216"/>
      <c r="W84" s="216"/>
      <c r="X84" s="216"/>
      <c r="Y84" s="217"/>
    </row>
    <row r="85" spans="2:25" ht="14.25" customHeight="1" x14ac:dyDescent="0.2"/>
    <row r="86" spans="2:25" ht="24" customHeight="1" x14ac:dyDescent="0.2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4" customHeight="1" x14ac:dyDescent="0.2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4" customHeight="1" x14ac:dyDescent="0.2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ht="24" customHeight="1" x14ac:dyDescent="0.2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4" customHeight="1" x14ac:dyDescent="0.2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4" customHeight="1" x14ac:dyDescent="0.2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4" customHeight="1" x14ac:dyDescent="0.2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4" customHeight="1" x14ac:dyDescent="0.2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4" customHeight="1" x14ac:dyDescent="0.2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4" customHeight="1" x14ac:dyDescent="0.2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">
      <c r="B96" s="218"/>
      <c r="C96" s="218"/>
      <c r="D96" s="218"/>
      <c r="E96" s="218"/>
      <c r="F96" s="218"/>
      <c r="G96" s="218"/>
      <c r="H96" s="218"/>
      <c r="J96" s="212"/>
      <c r="K96" s="213"/>
      <c r="L96" s="213"/>
      <c r="M96" s="213"/>
      <c r="N96" s="213"/>
      <c r="O96" s="213"/>
      <c r="P96" s="213"/>
      <c r="Q96" s="214"/>
      <c r="S96" s="212"/>
      <c r="T96" s="213"/>
      <c r="U96" s="213"/>
      <c r="V96" s="213"/>
      <c r="W96" s="213"/>
      <c r="X96" s="213"/>
      <c r="Y96" s="214"/>
    </row>
    <row r="97" spans="2:25" ht="48" customHeight="1" x14ac:dyDescent="0.2">
      <c r="B97" s="218"/>
      <c r="C97" s="218"/>
      <c r="D97" s="218"/>
      <c r="E97" s="218"/>
      <c r="F97" s="218"/>
      <c r="G97" s="218"/>
      <c r="H97" s="218"/>
      <c r="J97" s="215"/>
      <c r="K97" s="216"/>
      <c r="L97" s="216"/>
      <c r="M97" s="216"/>
      <c r="N97" s="216"/>
      <c r="O97" s="216"/>
      <c r="P97" s="216"/>
      <c r="Q97" s="217"/>
      <c r="S97" s="215"/>
      <c r="T97" s="216"/>
      <c r="U97" s="216"/>
      <c r="V97" s="216"/>
      <c r="W97" s="216"/>
      <c r="X97" s="216"/>
      <c r="Y97" s="217"/>
    </row>
    <row r="98" spans="2:25" ht="14.25" customHeight="1" x14ac:dyDescent="0.2"/>
    <row r="99" spans="2:25" ht="24" customHeight="1" x14ac:dyDescent="0.2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4" customHeight="1" x14ac:dyDescent="0.2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4" customHeight="1" x14ac:dyDescent="0.2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ht="24" customHeight="1" x14ac:dyDescent="0.2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4" customHeight="1" x14ac:dyDescent="0.2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4" customHeight="1" x14ac:dyDescent="0.2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4" customHeight="1" x14ac:dyDescent="0.2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4" customHeight="1" x14ac:dyDescent="0.2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4" customHeight="1" x14ac:dyDescent="0.2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4" customHeight="1" x14ac:dyDescent="0.2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">
      <c r="B109" s="212"/>
      <c r="C109" s="213"/>
      <c r="D109" s="213"/>
      <c r="E109" s="213"/>
      <c r="F109" s="213"/>
      <c r="G109" s="213"/>
      <c r="H109" s="214"/>
      <c r="J109" s="212"/>
      <c r="K109" s="213"/>
      <c r="L109" s="213"/>
      <c r="M109" s="213"/>
      <c r="N109" s="213"/>
      <c r="O109" s="213"/>
      <c r="P109" s="213"/>
      <c r="Q109" s="214"/>
      <c r="S109" s="212"/>
      <c r="T109" s="213"/>
      <c r="U109" s="213"/>
      <c r="V109" s="213"/>
      <c r="W109" s="213"/>
      <c r="X109" s="213"/>
      <c r="Y109" s="214"/>
    </row>
    <row r="110" spans="2:25" ht="48" customHeight="1" x14ac:dyDescent="0.2">
      <c r="B110" s="215"/>
      <c r="C110" s="216"/>
      <c r="D110" s="216"/>
      <c r="E110" s="216"/>
      <c r="F110" s="216"/>
      <c r="G110" s="216"/>
      <c r="H110" s="217"/>
      <c r="J110" s="215"/>
      <c r="K110" s="216"/>
      <c r="L110" s="216"/>
      <c r="M110" s="216"/>
      <c r="N110" s="216"/>
      <c r="O110" s="216"/>
      <c r="P110" s="216"/>
      <c r="Q110" s="217"/>
      <c r="S110" s="215"/>
      <c r="T110" s="216"/>
      <c r="U110" s="216"/>
      <c r="V110" s="216"/>
      <c r="W110" s="216"/>
      <c r="X110" s="216"/>
      <c r="Y110" s="217"/>
    </row>
    <row r="111" spans="2:25" ht="14.25" customHeight="1" x14ac:dyDescent="0.2"/>
    <row r="112" spans="2:25" ht="14.25" customHeight="1" x14ac:dyDescent="0.2"/>
    <row r="113" spans="5:24" ht="24" customHeight="1" x14ac:dyDescent="0.2">
      <c r="E113" s="17" t="s">
        <v>60</v>
      </c>
      <c r="F113" s="32"/>
      <c r="G113" s="32"/>
      <c r="H113" s="32"/>
      <c r="I113" s="32"/>
      <c r="J113" s="32"/>
      <c r="Q113" s="17" t="s">
        <v>61</v>
      </c>
      <c r="R113" s="32"/>
      <c r="S113" s="32"/>
      <c r="T113" s="32"/>
      <c r="U113" s="32"/>
      <c r="V113" s="32"/>
      <c r="W113" s="32"/>
    </row>
    <row r="114" spans="5:24" ht="24" customHeight="1" x14ac:dyDescent="0.2">
      <c r="E114" s="17" t="s">
        <v>62</v>
      </c>
      <c r="F114" s="240"/>
      <c r="G114" s="240"/>
      <c r="H114" s="240"/>
      <c r="I114" s="240"/>
      <c r="J114" s="240"/>
      <c r="K114" s="5" t="s">
        <v>63</v>
      </c>
      <c r="Q114" s="17" t="s">
        <v>62</v>
      </c>
      <c r="R114" s="32"/>
      <c r="S114" s="32"/>
      <c r="T114" s="32"/>
      <c r="U114" s="32"/>
      <c r="V114" s="32"/>
      <c r="W114" s="32"/>
      <c r="X114" s="5" t="s">
        <v>63</v>
      </c>
    </row>
    <row r="115" spans="5:24" ht="24" customHeight="1" x14ac:dyDescent="0.2">
      <c r="E115" s="17" t="s">
        <v>64</v>
      </c>
      <c r="F115" s="240"/>
      <c r="G115" s="240"/>
      <c r="H115" s="240"/>
      <c r="I115" s="240"/>
      <c r="J115" s="240"/>
      <c r="Q115" s="34"/>
      <c r="R115" s="34"/>
      <c r="S115" s="34"/>
      <c r="T115" s="34"/>
      <c r="U115" s="34"/>
      <c r="V115" s="34"/>
      <c r="W115" s="34"/>
      <c r="X115" s="34"/>
    </row>
    <row r="116" spans="5:24" ht="24" customHeight="1" x14ac:dyDescent="0.2">
      <c r="E116" s="17" t="s">
        <v>65</v>
      </c>
      <c r="F116" s="241"/>
      <c r="G116" s="241"/>
      <c r="H116" s="241"/>
      <c r="I116" s="241"/>
      <c r="J116" s="241"/>
      <c r="Q116" s="17" t="s">
        <v>65</v>
      </c>
      <c r="R116" s="30"/>
      <c r="S116" s="30"/>
      <c r="T116" s="30"/>
      <c r="U116" s="30"/>
      <c r="V116" s="30"/>
      <c r="W116" s="30"/>
    </row>
    <row r="117" spans="5:24" ht="24" customHeight="1" x14ac:dyDescent="0.2">
      <c r="E117" s="17" t="s">
        <v>66</v>
      </c>
      <c r="F117" s="242"/>
      <c r="G117" s="242"/>
      <c r="H117" s="242"/>
      <c r="I117" s="242"/>
      <c r="J117" s="242"/>
    </row>
    <row r="118" spans="5:24" ht="24" customHeight="1" x14ac:dyDescent="0.2"/>
  </sheetData>
  <sheetProtection algorithmName="SHA-512" hashValue="EJgiT+n1LJD72VfopzRIJofhuhTCvbhj016AF1c4rzL0CZ6OQkI/b3OOVBuqhG8c5AP1b+kzAMFL4HVT0p/GsQ==" saltValue="QjYatiOKjueBEvZ51sZoSA==" spinCount="100000" sheet="1" scenarios="1" formatCells="0"/>
  <protectedRanges>
    <protectedRange sqref="M7 V13 X24 K24:S25 K27:S29 B35:Z39 B41:Z45 B47:Z51 B56:Z61 B65 B73 J73 S73 S83 J83 B83 B86 J86 S86 S96 J96 B96 B99 J99 S99 S109 J109 B109 F113:J117 Q113:X116" name="ช่วง1"/>
  </protectedRanges>
  <mergeCells count="210"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9139A494-5483-493C-A839-1EDFD4C2078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97DA7E96-0ACF-4866-9D91-A668EE90329C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84162780-8B1E-4BCB-9800-1225F61B2656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4BDD7116-58D0-42C2-B2D0-B84958DE18B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5" manualBreakCount="5">
    <brk id="19" max="25" man="1"/>
    <brk id="31" max="25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0E0CA01-5C65-4EF5-83FE-54BC4777E06A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14197F2C-F964-421D-A259-E7511AB741AB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B4A4F72E-37D5-48D1-89A2-021DF49CC642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27A0E62E-F493-45B5-8ACE-C655C6A741DB}">
          <x14:formula1>
            <xm:f>LIST!$E$2:$E$9</xm:f>
          </x14:formula1>
          <xm:sqref>B47:L51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rgb="FF7030A0"/>
  </sheetPr>
  <dimension ref="A1:Z118"/>
  <sheetViews>
    <sheetView view="pageBreakPreview" zoomScaleNormal="85" zoomScaleSheetLayoutView="100" workbookViewId="0">
      <selection activeCell="AA51" sqref="AA51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53" t="s">
        <v>40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54" t="s">
        <v>104</v>
      </c>
      <c r="K2" s="154"/>
      <c r="L2" s="154"/>
      <c r="M2" s="154"/>
      <c r="N2" s="154"/>
      <c r="O2" s="154"/>
      <c r="P2" s="154"/>
      <c r="Q2" s="154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53" t="s">
        <v>31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</row>
    <row r="4" spans="1:26" ht="21" customHeight="1" x14ac:dyDescent="0.2">
      <c r="A4" s="153" t="s">
        <v>1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</row>
    <row r="5" spans="1:26" ht="10.1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155"/>
      <c r="N7" s="156"/>
      <c r="O7" s="156"/>
      <c r="P7" s="157"/>
    </row>
    <row r="8" spans="1:26" ht="21" customHeight="1" x14ac:dyDescent="0.2">
      <c r="A8" s="9" t="s">
        <v>43</v>
      </c>
      <c r="G8" s="10"/>
      <c r="H8" s="155"/>
      <c r="I8" s="156"/>
      <c r="J8" s="157"/>
    </row>
    <row r="9" spans="1:26" ht="10.15" customHeight="1" x14ac:dyDescent="0.2"/>
    <row r="10" spans="1:26" s="8" customFormat="1" ht="30" customHeight="1" x14ac:dyDescent="0.2">
      <c r="A10" s="78" t="s">
        <v>7</v>
      </c>
      <c r="B10" s="78" t="s">
        <v>33</v>
      </c>
      <c r="C10" s="78"/>
      <c r="D10" s="78"/>
      <c r="E10" s="78"/>
      <c r="F10" s="78"/>
      <c r="G10" s="78"/>
      <c r="H10" s="78"/>
      <c r="I10" s="78"/>
      <c r="J10" s="78"/>
      <c r="K10" s="78" t="s">
        <v>34</v>
      </c>
      <c r="L10" s="78"/>
      <c r="M10" s="78"/>
      <c r="N10" s="78"/>
      <c r="O10" s="78"/>
      <c r="P10" s="78"/>
      <c r="Q10" s="78"/>
      <c r="R10" s="78"/>
      <c r="S10" s="78" t="s">
        <v>6</v>
      </c>
      <c r="T10" s="78"/>
      <c r="U10" s="78"/>
      <c r="V10" s="78"/>
      <c r="W10" s="78"/>
      <c r="X10" s="78"/>
      <c r="Y10" s="78"/>
      <c r="Z10" s="78"/>
    </row>
    <row r="11" spans="1:26" s="8" customFormat="1" ht="30" customHeight="1" x14ac:dyDescent="0.2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 t="s">
        <v>3</v>
      </c>
      <c r="L11" s="78"/>
      <c r="M11" s="78"/>
      <c r="N11" s="78" t="s">
        <v>4</v>
      </c>
      <c r="O11" s="78"/>
      <c r="P11" s="78"/>
      <c r="Q11" s="78" t="s">
        <v>5</v>
      </c>
      <c r="R11" s="78"/>
      <c r="S11" s="78" t="s">
        <v>3</v>
      </c>
      <c r="T11" s="78"/>
      <c r="U11" s="78"/>
      <c r="V11" s="78" t="s">
        <v>4</v>
      </c>
      <c r="W11" s="78"/>
      <c r="X11" s="78"/>
      <c r="Y11" s="78" t="s">
        <v>5</v>
      </c>
      <c r="Z11" s="78"/>
    </row>
    <row r="12" spans="1:26" ht="24" customHeight="1" x14ac:dyDescent="0.2">
      <c r="A12" s="107" t="s">
        <v>44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10"/>
    </row>
    <row r="13" spans="1:26" ht="24" customHeight="1" x14ac:dyDescent="0.2">
      <c r="A13" s="20">
        <v>1</v>
      </c>
      <c r="B13" s="146" t="s">
        <v>36</v>
      </c>
      <c r="C13" s="146"/>
      <c r="D13" s="146"/>
      <c r="E13" s="146"/>
      <c r="F13" s="146"/>
      <c r="G13" s="146"/>
      <c r="H13" s="146"/>
      <c r="I13" s="146"/>
      <c r="J13" s="146"/>
      <c r="K13" s="158">
        <v>12</v>
      </c>
      <c r="L13" s="158"/>
      <c r="M13" s="158"/>
      <c r="N13" s="150">
        <f>Q24</f>
        <v>0</v>
      </c>
      <c r="O13" s="150"/>
      <c r="P13" s="150"/>
      <c r="Q13" s="125">
        <f>V24/T24*100</f>
        <v>0</v>
      </c>
      <c r="R13" s="125"/>
      <c r="S13" s="159">
        <v>5227840</v>
      </c>
      <c r="T13" s="160"/>
      <c r="U13" s="161"/>
      <c r="V13" s="168"/>
      <c r="W13" s="169"/>
      <c r="X13" s="170"/>
      <c r="Y13" s="140">
        <f>V13/S13*100</f>
        <v>0</v>
      </c>
      <c r="Z13" s="141"/>
    </row>
    <row r="14" spans="1:26" ht="24" customHeight="1" x14ac:dyDescent="0.2">
      <c r="A14" s="20">
        <v>2</v>
      </c>
      <c r="B14" s="146" t="s">
        <v>37</v>
      </c>
      <c r="C14" s="146"/>
      <c r="D14" s="146"/>
      <c r="E14" s="146"/>
      <c r="F14" s="146"/>
      <c r="G14" s="146"/>
      <c r="H14" s="146"/>
      <c r="I14" s="146"/>
      <c r="J14" s="146"/>
      <c r="K14" s="147">
        <v>830926.29</v>
      </c>
      <c r="L14" s="147"/>
      <c r="M14" s="147"/>
      <c r="N14" s="125">
        <f>Q25</f>
        <v>0</v>
      </c>
      <c r="O14" s="125"/>
      <c r="P14" s="125"/>
      <c r="Q14" s="125">
        <f>V25/T25*100</f>
        <v>0</v>
      </c>
      <c r="R14" s="125"/>
      <c r="S14" s="162"/>
      <c r="T14" s="163"/>
      <c r="U14" s="164"/>
      <c r="V14" s="171"/>
      <c r="W14" s="172"/>
      <c r="X14" s="173"/>
      <c r="Y14" s="142"/>
      <c r="Z14" s="143"/>
    </row>
    <row r="15" spans="1:26" ht="24" customHeight="1" x14ac:dyDescent="0.2">
      <c r="A15" s="20">
        <v>3</v>
      </c>
      <c r="B15" s="146" t="s">
        <v>38</v>
      </c>
      <c r="C15" s="146"/>
      <c r="D15" s="146"/>
      <c r="E15" s="146"/>
      <c r="F15" s="146"/>
      <c r="G15" s="146"/>
      <c r="H15" s="146"/>
      <c r="I15" s="146"/>
      <c r="J15" s="146"/>
      <c r="K15" s="149">
        <v>12</v>
      </c>
      <c r="L15" s="149"/>
      <c r="M15" s="149"/>
      <c r="N15" s="150">
        <f>Q27</f>
        <v>0</v>
      </c>
      <c r="O15" s="150"/>
      <c r="P15" s="150"/>
      <c r="Q15" s="125">
        <f>V26/T26*100</f>
        <v>0</v>
      </c>
      <c r="R15" s="125"/>
      <c r="S15" s="162"/>
      <c r="T15" s="163"/>
      <c r="U15" s="164"/>
      <c r="V15" s="171"/>
      <c r="W15" s="172"/>
      <c r="X15" s="173"/>
      <c r="Y15" s="142"/>
      <c r="Z15" s="143"/>
    </row>
    <row r="16" spans="1:26" ht="24" customHeight="1" x14ac:dyDescent="0.2">
      <c r="A16" s="20">
        <v>4</v>
      </c>
      <c r="B16" s="146" t="s">
        <v>39</v>
      </c>
      <c r="C16" s="146"/>
      <c r="D16" s="146"/>
      <c r="E16" s="146"/>
      <c r="F16" s="146"/>
      <c r="G16" s="146"/>
      <c r="H16" s="146"/>
      <c r="I16" s="146"/>
      <c r="J16" s="146"/>
      <c r="K16" s="149">
        <v>12</v>
      </c>
      <c r="L16" s="149"/>
      <c r="M16" s="149"/>
      <c r="N16" s="150">
        <f>Q28</f>
        <v>0</v>
      </c>
      <c r="O16" s="150"/>
      <c r="P16" s="150"/>
      <c r="Q16" s="125">
        <f>V28/T28*100</f>
        <v>0</v>
      </c>
      <c r="R16" s="125"/>
      <c r="S16" s="162"/>
      <c r="T16" s="163"/>
      <c r="U16" s="164"/>
      <c r="V16" s="171"/>
      <c r="W16" s="172"/>
      <c r="X16" s="173"/>
      <c r="Y16" s="142"/>
      <c r="Z16" s="143"/>
    </row>
    <row r="17" spans="1:26" s="11" customFormat="1" ht="48" customHeight="1" x14ac:dyDescent="0.2">
      <c r="A17" s="21">
        <v>5</v>
      </c>
      <c r="B17" s="151" t="s">
        <v>45</v>
      </c>
      <c r="C17" s="151"/>
      <c r="D17" s="151"/>
      <c r="E17" s="151"/>
      <c r="F17" s="151"/>
      <c r="G17" s="151"/>
      <c r="H17" s="151"/>
      <c r="I17" s="151"/>
      <c r="J17" s="151"/>
      <c r="K17" s="152">
        <v>12</v>
      </c>
      <c r="L17" s="152"/>
      <c r="M17" s="152"/>
      <c r="N17" s="150">
        <f>Q29</f>
        <v>0</v>
      </c>
      <c r="O17" s="150"/>
      <c r="P17" s="150"/>
      <c r="Q17" s="125">
        <f>V29/T29*100</f>
        <v>0</v>
      </c>
      <c r="R17" s="125"/>
      <c r="S17" s="165"/>
      <c r="T17" s="166"/>
      <c r="U17" s="167"/>
      <c r="V17" s="174"/>
      <c r="W17" s="175"/>
      <c r="X17" s="176"/>
      <c r="Y17" s="144"/>
      <c r="Z17" s="145"/>
    </row>
    <row r="18" spans="1:26" s="8" customFormat="1" ht="24" customHeight="1" x14ac:dyDescent="0.2">
      <c r="A18" s="136" t="s">
        <v>46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8"/>
      <c r="Q18" s="91">
        <f>V30</f>
        <v>0</v>
      </c>
      <c r="R18" s="91"/>
      <c r="S18" s="139">
        <f>SUM(S13)</f>
        <v>5227840</v>
      </c>
      <c r="T18" s="139"/>
      <c r="U18" s="139"/>
      <c r="V18" s="139">
        <f>SUM(V13)</f>
        <v>0</v>
      </c>
      <c r="W18" s="139"/>
      <c r="X18" s="139"/>
      <c r="Y18" s="135">
        <f>SUM(Y13)</f>
        <v>0</v>
      </c>
      <c r="Z18" s="135"/>
    </row>
    <row r="19" spans="1:26" ht="9.9499999999999993" customHeight="1" x14ac:dyDescent="0.2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78" t="s">
        <v>41</v>
      </c>
      <c r="C22" s="78"/>
      <c r="D22" s="78"/>
      <c r="E22" s="78"/>
      <c r="F22" s="78"/>
      <c r="G22" s="78"/>
      <c r="H22" s="78" t="s">
        <v>47</v>
      </c>
      <c r="I22" s="78"/>
      <c r="J22" s="78"/>
      <c r="K22" s="78" t="s">
        <v>42</v>
      </c>
      <c r="L22" s="78"/>
      <c r="M22" s="78"/>
      <c r="N22" s="78" t="s">
        <v>48</v>
      </c>
      <c r="O22" s="78"/>
      <c r="P22" s="78"/>
      <c r="Q22" s="78" t="s">
        <v>49</v>
      </c>
      <c r="R22" s="78"/>
      <c r="S22" s="78"/>
      <c r="T22" s="78" t="s">
        <v>50</v>
      </c>
      <c r="U22" s="78"/>
      <c r="V22" s="82" t="s">
        <v>9</v>
      </c>
      <c r="W22" s="82"/>
      <c r="X22" s="78" t="s">
        <v>10</v>
      </c>
      <c r="Y22" s="78"/>
      <c r="Z22" s="78"/>
    </row>
    <row r="23" spans="1:26" ht="24" customHeight="1" x14ac:dyDescent="0.2">
      <c r="A23" s="107" t="s">
        <v>44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9"/>
      <c r="U23" s="109"/>
      <c r="V23" s="108"/>
      <c r="W23" s="108"/>
      <c r="X23" s="108"/>
      <c r="Y23" s="108"/>
      <c r="Z23" s="110"/>
    </row>
    <row r="24" spans="1:26" ht="24" customHeight="1" x14ac:dyDescent="0.2">
      <c r="A24" s="25">
        <v>1</v>
      </c>
      <c r="B24" s="111" t="s">
        <v>36</v>
      </c>
      <c r="C24" s="111"/>
      <c r="D24" s="111"/>
      <c r="E24" s="111"/>
      <c r="F24" s="111"/>
      <c r="G24" s="111"/>
      <c r="H24" s="112">
        <v>12</v>
      </c>
      <c r="I24" s="112"/>
      <c r="J24" s="112"/>
      <c r="K24" s="104"/>
      <c r="L24" s="104"/>
      <c r="M24" s="104"/>
      <c r="N24" s="104"/>
      <c r="O24" s="104"/>
      <c r="P24" s="104"/>
      <c r="Q24" s="104"/>
      <c r="R24" s="104"/>
      <c r="S24" s="105"/>
      <c r="T24" s="101">
        <v>10</v>
      </c>
      <c r="U24" s="101"/>
      <c r="V24" s="94">
        <f>(T24*((K24*0)+(N24*50)+(Q24*100)))/(H24*100)</f>
        <v>0</v>
      </c>
      <c r="W24" s="95"/>
      <c r="X24" s="113"/>
      <c r="Y24" s="93"/>
      <c r="Z24" s="114"/>
    </row>
    <row r="25" spans="1:26" ht="24" customHeight="1" x14ac:dyDescent="0.2">
      <c r="A25" s="25">
        <v>2</v>
      </c>
      <c r="B25" s="111" t="s">
        <v>37</v>
      </c>
      <c r="C25" s="111"/>
      <c r="D25" s="111"/>
      <c r="E25" s="111"/>
      <c r="F25" s="111"/>
      <c r="G25" s="111"/>
      <c r="H25" s="121">
        <v>830926.29</v>
      </c>
      <c r="I25" s="121"/>
      <c r="J25" s="121"/>
      <c r="K25" s="122"/>
      <c r="L25" s="122"/>
      <c r="M25" s="122"/>
      <c r="N25" s="122"/>
      <c r="O25" s="122"/>
      <c r="P25" s="122"/>
      <c r="Q25" s="122"/>
      <c r="R25" s="122"/>
      <c r="S25" s="203"/>
      <c r="T25" s="101">
        <v>40</v>
      </c>
      <c r="U25" s="101"/>
      <c r="V25" s="94">
        <f>(T25*((K25*0)+(N25*50)+(Q25*100)))/(H25*100)</f>
        <v>0</v>
      </c>
      <c r="W25" s="95"/>
      <c r="X25" s="115"/>
      <c r="Y25" s="116"/>
      <c r="Z25" s="117"/>
    </row>
    <row r="26" spans="1:26" ht="24" customHeight="1" x14ac:dyDescent="0.2">
      <c r="A26" s="26">
        <v>3</v>
      </c>
      <c r="B26" s="96" t="s">
        <v>38</v>
      </c>
      <c r="C26" s="96"/>
      <c r="D26" s="96"/>
      <c r="E26" s="96"/>
      <c r="F26" s="96"/>
      <c r="G26" s="96"/>
      <c r="H26" s="97">
        <v>12</v>
      </c>
      <c r="I26" s="97"/>
      <c r="J26" s="97"/>
      <c r="K26" s="197">
        <f>K27</f>
        <v>0</v>
      </c>
      <c r="L26" s="198"/>
      <c r="M26" s="199"/>
      <c r="N26" s="197">
        <f t="shared" ref="N26" si="0">N27</f>
        <v>0</v>
      </c>
      <c r="O26" s="198"/>
      <c r="P26" s="199"/>
      <c r="Q26" s="197">
        <f t="shared" ref="Q26" si="1">Q27</f>
        <v>0</v>
      </c>
      <c r="R26" s="198"/>
      <c r="S26" s="199"/>
      <c r="T26" s="123">
        <f>SUM(T27)</f>
        <v>20</v>
      </c>
      <c r="U26" s="123"/>
      <c r="V26" s="124">
        <f>SUM(V27)</f>
        <v>0</v>
      </c>
      <c r="W26" s="125"/>
      <c r="X26" s="115"/>
      <c r="Y26" s="116"/>
      <c r="Z26" s="117"/>
    </row>
    <row r="27" spans="1:26" ht="48" customHeight="1" x14ac:dyDescent="0.2">
      <c r="A27" s="20">
        <v>3.1</v>
      </c>
      <c r="B27" s="126" t="s">
        <v>103</v>
      </c>
      <c r="C27" s="127"/>
      <c r="D27" s="127"/>
      <c r="E27" s="127"/>
      <c r="F27" s="127"/>
      <c r="G27" s="128"/>
      <c r="H27" s="129">
        <v>12</v>
      </c>
      <c r="I27" s="130"/>
      <c r="J27" s="131"/>
      <c r="K27" s="105"/>
      <c r="L27" s="132"/>
      <c r="M27" s="133"/>
      <c r="N27" s="105"/>
      <c r="O27" s="132"/>
      <c r="P27" s="133"/>
      <c r="Q27" s="105"/>
      <c r="R27" s="132"/>
      <c r="S27" s="132"/>
      <c r="T27" s="134">
        <v>20</v>
      </c>
      <c r="U27" s="134"/>
      <c r="V27" s="94">
        <f>(T27*((K27*0)+(N27*50)+(Q27*100)))/(H27*100)</f>
        <v>0</v>
      </c>
      <c r="W27" s="95"/>
      <c r="X27" s="115"/>
      <c r="Y27" s="116"/>
      <c r="Z27" s="117"/>
    </row>
    <row r="28" spans="1:26" ht="48" customHeight="1" x14ac:dyDescent="0.2">
      <c r="A28" s="25">
        <v>4</v>
      </c>
      <c r="B28" s="102" t="s">
        <v>39</v>
      </c>
      <c r="C28" s="102"/>
      <c r="D28" s="102"/>
      <c r="E28" s="102"/>
      <c r="F28" s="102"/>
      <c r="G28" s="102"/>
      <c r="H28" s="106">
        <v>12</v>
      </c>
      <c r="I28" s="106"/>
      <c r="J28" s="106"/>
      <c r="K28" s="104"/>
      <c r="L28" s="104"/>
      <c r="M28" s="104"/>
      <c r="N28" s="104"/>
      <c r="O28" s="104"/>
      <c r="P28" s="104"/>
      <c r="Q28" s="104"/>
      <c r="R28" s="104"/>
      <c r="S28" s="105"/>
      <c r="T28" s="101">
        <v>15</v>
      </c>
      <c r="U28" s="101"/>
      <c r="V28" s="94">
        <f t="shared" ref="V28:V29" si="2">(T28*((K28*0)+(N28*50)+(Q28*100)))/(H28*100)</f>
        <v>0</v>
      </c>
      <c r="W28" s="95"/>
      <c r="X28" s="115"/>
      <c r="Y28" s="116"/>
      <c r="Z28" s="117"/>
    </row>
    <row r="29" spans="1:26" ht="48" customHeight="1" x14ac:dyDescent="0.2">
      <c r="A29" s="25">
        <v>5</v>
      </c>
      <c r="B29" s="102" t="s">
        <v>51</v>
      </c>
      <c r="C29" s="102"/>
      <c r="D29" s="102"/>
      <c r="E29" s="102"/>
      <c r="F29" s="102"/>
      <c r="G29" s="102"/>
      <c r="H29" s="103">
        <v>12</v>
      </c>
      <c r="I29" s="103"/>
      <c r="J29" s="103"/>
      <c r="K29" s="104"/>
      <c r="L29" s="104"/>
      <c r="M29" s="104"/>
      <c r="N29" s="104"/>
      <c r="O29" s="104"/>
      <c r="P29" s="104"/>
      <c r="Q29" s="104"/>
      <c r="R29" s="104"/>
      <c r="S29" s="105"/>
      <c r="T29" s="101">
        <v>15</v>
      </c>
      <c r="U29" s="101"/>
      <c r="V29" s="94">
        <f t="shared" si="2"/>
        <v>0</v>
      </c>
      <c r="W29" s="95"/>
      <c r="X29" s="118"/>
      <c r="Y29" s="119"/>
      <c r="Z29" s="120"/>
    </row>
    <row r="30" spans="1:26" ht="24" customHeight="1" x14ac:dyDescent="0.2">
      <c r="A30" s="88" t="s">
        <v>11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9">
        <f>SUM(T24,T25,T26,T28,T29)</f>
        <v>100</v>
      </c>
      <c r="U30" s="90"/>
      <c r="V30" s="91">
        <f>SUM(V24:W26,V28:W29)</f>
        <v>0</v>
      </c>
      <c r="W30" s="91"/>
      <c r="X30" s="92"/>
      <c r="Y30" s="92"/>
      <c r="Z30" s="92"/>
    </row>
    <row r="31" spans="1:26" ht="9.9499999999999993" customHeight="1" x14ac:dyDescent="0.2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78" t="s">
        <v>52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9" t="s">
        <v>53</v>
      </c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1"/>
      <c r="Y33" s="82" t="s">
        <v>54</v>
      </c>
      <c r="Z33" s="82"/>
    </row>
    <row r="34" spans="1:26" ht="24" customHeight="1" x14ac:dyDescent="0.2">
      <c r="A34" s="83" t="s">
        <v>55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5"/>
    </row>
    <row r="35" spans="1:26" ht="48" customHeight="1" x14ac:dyDescent="0.2">
      <c r="A35" s="19" t="str">
        <f>IF(B35&lt;&gt;"","2.1.1","")</f>
        <v/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57"/>
      <c r="Z35" s="57"/>
    </row>
    <row r="36" spans="1:26" ht="48" customHeight="1" x14ac:dyDescent="0.2">
      <c r="A36" s="19" t="str">
        <f>IF(B36&lt;&gt;"","2.1.2","")</f>
        <v/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57"/>
      <c r="Z36" s="57"/>
    </row>
    <row r="37" spans="1:26" ht="48" customHeight="1" x14ac:dyDescent="0.2">
      <c r="A37" s="19" t="str">
        <f>IF(B37&lt;&gt;"","2.1.3","")</f>
        <v/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57"/>
      <c r="Z37" s="57"/>
    </row>
    <row r="38" spans="1:26" ht="48" customHeight="1" x14ac:dyDescent="0.2">
      <c r="A38" s="19" t="str">
        <f>IF(B38&lt;&gt;"","2.1.4","")</f>
        <v/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6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57"/>
      <c r="Z38" s="57"/>
    </row>
    <row r="39" spans="1:26" ht="48" customHeight="1" x14ac:dyDescent="0.2">
      <c r="A39" s="19" t="str">
        <f>IF(B39&lt;&gt;"","2.1.5","")</f>
        <v/>
      </c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8"/>
      <c r="M39" s="66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8"/>
      <c r="Y39" s="86"/>
      <c r="Z39" s="87"/>
    </row>
    <row r="40" spans="1:26" ht="24" customHeight="1" x14ac:dyDescent="0.2">
      <c r="A40" s="83" t="s">
        <v>56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5"/>
    </row>
    <row r="41" spans="1:26" ht="48" customHeight="1" x14ac:dyDescent="0.2">
      <c r="A41" s="19" t="str">
        <f>IF(B41&lt;&gt;"","2.2.1","")</f>
        <v/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8"/>
      <c r="Y41" s="57"/>
      <c r="Z41" s="57"/>
    </row>
    <row r="42" spans="1:26" ht="48" customHeight="1" x14ac:dyDescent="0.2">
      <c r="A42" s="19" t="str">
        <f>IF(B42&lt;&gt;"","2.2.2","")</f>
        <v/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6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57"/>
      <c r="Z42" s="57"/>
    </row>
    <row r="43" spans="1:26" ht="48" customHeight="1" x14ac:dyDescent="0.2">
      <c r="A43" s="19" t="str">
        <f>IF(B43&lt;&gt;"","2.2.3","")</f>
        <v/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8"/>
      <c r="Y43" s="57"/>
      <c r="Z43" s="57"/>
    </row>
    <row r="44" spans="1:26" ht="48" customHeight="1" x14ac:dyDescent="0.2">
      <c r="A44" s="19" t="str">
        <f>IF(B44&lt;&gt;"","2.2.4","")</f>
        <v/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6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57"/>
      <c r="Z44" s="57"/>
    </row>
    <row r="45" spans="1:26" ht="48" customHeight="1" x14ac:dyDescent="0.2">
      <c r="A45" s="19" t="str">
        <f>IF(B45&lt;&gt;"","2.2.5","")</f>
        <v/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6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8"/>
      <c r="Y45" s="57"/>
      <c r="Z45" s="57"/>
    </row>
    <row r="46" spans="1:26" ht="24" customHeight="1" x14ac:dyDescent="0.2">
      <c r="A46" s="83" t="s">
        <v>57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5"/>
    </row>
    <row r="47" spans="1:26" ht="48" customHeight="1" x14ac:dyDescent="0.2">
      <c r="A47" s="19" t="str">
        <f>IF(B47&lt;&gt;"","2.3.1","")</f>
        <v/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6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8"/>
      <c r="Y47" s="57"/>
      <c r="Z47" s="57"/>
    </row>
    <row r="48" spans="1:26" ht="48" customHeight="1" x14ac:dyDescent="0.2">
      <c r="A48" s="19" t="str">
        <f>IF(B48&lt;&gt;"","2.3.2","")</f>
        <v/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6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8"/>
      <c r="Y48" s="57"/>
      <c r="Z48" s="57"/>
    </row>
    <row r="49" spans="1:26" ht="48" customHeight="1" x14ac:dyDescent="0.2">
      <c r="A49" s="19" t="str">
        <f>IF(B49&lt;&gt;"","2.3.3","")</f>
        <v/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6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8"/>
      <c r="Y49" s="57"/>
      <c r="Z49" s="57"/>
    </row>
    <row r="50" spans="1:26" ht="48" customHeight="1" x14ac:dyDescent="0.2">
      <c r="A50" s="19" t="str">
        <f>IF(B50&lt;&gt;"","2.3.4","")</f>
        <v/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6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8"/>
      <c r="Y50" s="57"/>
      <c r="Z50" s="57"/>
    </row>
    <row r="51" spans="1:26" ht="48" customHeight="1" x14ac:dyDescent="0.2">
      <c r="A51" s="19" t="str">
        <f>IF(B51&lt;&gt;"","2.3.5","")</f>
        <v/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6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8"/>
      <c r="Y51" s="57"/>
      <c r="Z51" s="57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78" t="s">
        <v>58</v>
      </c>
      <c r="C55" s="78"/>
      <c r="D55" s="78"/>
      <c r="E55" s="78"/>
      <c r="F55" s="78"/>
      <c r="G55" s="78"/>
      <c r="H55" s="78" t="s">
        <v>53</v>
      </c>
      <c r="I55" s="78"/>
      <c r="J55" s="78"/>
      <c r="K55" s="78"/>
      <c r="L55" s="78"/>
      <c r="M55" s="78"/>
      <c r="N55" s="78"/>
      <c r="O55" s="78"/>
      <c r="P55" s="78"/>
      <c r="Q55" s="79" t="s">
        <v>59</v>
      </c>
      <c r="R55" s="80"/>
      <c r="S55" s="80"/>
      <c r="T55" s="80"/>
      <c r="U55" s="80"/>
      <c r="V55" s="80"/>
      <c r="W55" s="80"/>
      <c r="X55" s="81"/>
      <c r="Y55" s="82" t="s">
        <v>54</v>
      </c>
      <c r="Z55" s="82"/>
    </row>
    <row r="56" spans="1:26" ht="72" customHeight="1" x14ac:dyDescent="0.2">
      <c r="A56" s="19" t="str">
        <f>IF(B56&lt;&gt;"","3.1","")</f>
        <v/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6"/>
      <c r="R56" s="67"/>
      <c r="S56" s="67"/>
      <c r="T56" s="67"/>
      <c r="U56" s="67"/>
      <c r="V56" s="67"/>
      <c r="W56" s="67"/>
      <c r="X56" s="68"/>
      <c r="Y56" s="57"/>
      <c r="Z56" s="57"/>
    </row>
    <row r="57" spans="1:26" ht="72" customHeight="1" x14ac:dyDescent="0.2">
      <c r="A57" s="19" t="str">
        <f>IF(B57&lt;&gt;"","3.2","")</f>
        <v/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6"/>
      <c r="R57" s="67"/>
      <c r="S57" s="67"/>
      <c r="T57" s="67"/>
      <c r="U57" s="67"/>
      <c r="V57" s="67"/>
      <c r="W57" s="67"/>
      <c r="X57" s="68"/>
      <c r="Y57" s="57"/>
      <c r="Z57" s="57"/>
    </row>
    <row r="58" spans="1:26" ht="72" customHeight="1" x14ac:dyDescent="0.2">
      <c r="A58" s="19" t="str">
        <f>IF(B58&lt;&gt;"","3.3","")</f>
        <v/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6"/>
      <c r="R58" s="67"/>
      <c r="S58" s="67"/>
      <c r="T58" s="67"/>
      <c r="U58" s="67"/>
      <c r="V58" s="67"/>
      <c r="W58" s="67"/>
      <c r="X58" s="68"/>
      <c r="Y58" s="57"/>
      <c r="Z58" s="57"/>
    </row>
    <row r="59" spans="1:26" ht="72" customHeight="1" x14ac:dyDescent="0.2">
      <c r="A59" s="19" t="str">
        <f>IF(B59&lt;&gt;"","3.4","")</f>
        <v/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6"/>
      <c r="R59" s="67"/>
      <c r="S59" s="67"/>
      <c r="T59" s="67"/>
      <c r="U59" s="67"/>
      <c r="V59" s="67"/>
      <c r="W59" s="67"/>
      <c r="X59" s="68"/>
      <c r="Y59" s="57"/>
      <c r="Z59" s="57"/>
    </row>
    <row r="60" spans="1:26" ht="72" customHeight="1" x14ac:dyDescent="0.2">
      <c r="A60" s="19" t="str">
        <f>IF(B60&lt;&gt;"","3.5","")</f>
        <v/>
      </c>
      <c r="B60" s="66"/>
      <c r="C60" s="67"/>
      <c r="D60" s="67"/>
      <c r="E60" s="67"/>
      <c r="F60" s="67"/>
      <c r="G60" s="68"/>
      <c r="H60" s="66"/>
      <c r="I60" s="67"/>
      <c r="J60" s="67"/>
      <c r="K60" s="67"/>
      <c r="L60" s="67"/>
      <c r="M60" s="67"/>
      <c r="N60" s="67"/>
      <c r="O60" s="67"/>
      <c r="P60" s="68"/>
      <c r="Q60" s="66"/>
      <c r="R60" s="67"/>
      <c r="S60" s="67"/>
      <c r="T60" s="67"/>
      <c r="U60" s="67"/>
      <c r="V60" s="67"/>
      <c r="W60" s="67"/>
      <c r="X60" s="68"/>
      <c r="Y60" s="86"/>
      <c r="Z60" s="87"/>
    </row>
    <row r="61" spans="1:26" ht="72" customHeight="1" x14ac:dyDescent="0.2">
      <c r="A61" s="19" t="str">
        <f>IF(B61&lt;&gt;"","3.6","")</f>
        <v/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6"/>
      <c r="R61" s="67"/>
      <c r="S61" s="67"/>
      <c r="T61" s="67"/>
      <c r="U61" s="67"/>
      <c r="V61" s="67"/>
      <c r="W61" s="67"/>
      <c r="X61" s="68"/>
      <c r="Y61" s="57"/>
      <c r="Z61" s="57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69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1"/>
    </row>
    <row r="66" spans="1:25" ht="48" customHeight="1" x14ac:dyDescent="0.2">
      <c r="B66" s="72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4"/>
    </row>
    <row r="67" spans="1:25" ht="48" customHeight="1" x14ac:dyDescent="0.2">
      <c r="B67" s="72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4"/>
    </row>
    <row r="68" spans="1:25" ht="48" customHeight="1" x14ac:dyDescent="0.2">
      <c r="B68" s="72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4"/>
    </row>
    <row r="69" spans="1:25" ht="48" customHeight="1" x14ac:dyDescent="0.2">
      <c r="B69" s="75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7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2" spans="1:25" ht="14.25" customHeight="1" x14ac:dyDescent="0.2"/>
    <row r="73" spans="1:25" ht="21" customHeight="1" x14ac:dyDescent="0.2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5" ht="10.15" customHeight="1" x14ac:dyDescent="0.2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5" ht="10.15" customHeight="1" x14ac:dyDescent="0.2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5" ht="21" customHeight="1" x14ac:dyDescent="0.2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5" ht="35.25" customHeight="1" x14ac:dyDescent="0.2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5" ht="21" customHeight="1" x14ac:dyDescent="0.2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5" ht="21" customHeight="1" x14ac:dyDescent="0.2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5" ht="21" customHeight="1" x14ac:dyDescent="0.2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21" customHeight="1" x14ac:dyDescent="0.2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">
      <c r="B83" s="64"/>
      <c r="C83" s="64"/>
      <c r="D83" s="64"/>
      <c r="E83" s="64"/>
      <c r="F83" s="64"/>
      <c r="G83" s="64"/>
      <c r="H83" s="64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">
      <c r="B84" s="64"/>
      <c r="C84" s="64"/>
      <c r="D84" s="64"/>
      <c r="E84" s="64"/>
      <c r="F84" s="64"/>
      <c r="G84" s="64"/>
      <c r="H84" s="64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14.25" customHeight="1" x14ac:dyDescent="0.2"/>
    <row r="86" spans="2:25" ht="21" customHeight="1" x14ac:dyDescent="0.2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ht="21" customHeight="1" x14ac:dyDescent="0.2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14.25" customHeight="1" x14ac:dyDescent="0.2"/>
    <row r="99" spans="2:25" ht="21" customHeight="1" x14ac:dyDescent="0.2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ht="21" customHeight="1" x14ac:dyDescent="0.2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14.25" customHeight="1" x14ac:dyDescent="0.2"/>
    <row r="112" spans="2:25" ht="14.25" customHeight="1" x14ac:dyDescent="0.2"/>
    <row r="113" spans="5:24" ht="21" customHeight="1" x14ac:dyDescent="0.2">
      <c r="E113" s="17" t="s">
        <v>60</v>
      </c>
      <c r="F113" s="32"/>
      <c r="G113" s="32"/>
      <c r="H113" s="32"/>
      <c r="I113" s="32"/>
      <c r="J113" s="32"/>
      <c r="Q113" s="17" t="s">
        <v>61</v>
      </c>
      <c r="R113" s="32"/>
      <c r="S113" s="32"/>
      <c r="T113" s="32"/>
      <c r="U113" s="32"/>
      <c r="V113" s="32"/>
      <c r="W113" s="32"/>
    </row>
    <row r="114" spans="5:24" ht="21" customHeight="1" x14ac:dyDescent="0.2">
      <c r="E114" s="17" t="s">
        <v>62</v>
      </c>
      <c r="F114" s="33"/>
      <c r="G114" s="33"/>
      <c r="H114" s="33"/>
      <c r="I114" s="33"/>
      <c r="J114" s="33"/>
      <c r="K114" s="5" t="s">
        <v>63</v>
      </c>
      <c r="Q114" s="17" t="s">
        <v>62</v>
      </c>
      <c r="R114" s="32"/>
      <c r="S114" s="32"/>
      <c r="T114" s="32"/>
      <c r="U114" s="32"/>
      <c r="V114" s="32"/>
      <c r="W114" s="32"/>
      <c r="X114" s="5" t="s">
        <v>63</v>
      </c>
    </row>
    <row r="115" spans="5:24" ht="21" customHeight="1" x14ac:dyDescent="0.2">
      <c r="E115" s="17" t="s">
        <v>64</v>
      </c>
      <c r="F115" s="33"/>
      <c r="G115" s="33"/>
      <c r="H115" s="33"/>
      <c r="I115" s="33"/>
      <c r="J115" s="33"/>
      <c r="Q115" s="34"/>
      <c r="R115" s="34"/>
      <c r="S115" s="34"/>
      <c r="T115" s="34"/>
      <c r="U115" s="34"/>
      <c r="V115" s="34"/>
      <c r="W115" s="34"/>
      <c r="X115" s="34"/>
    </row>
    <row r="116" spans="5:24" ht="24" customHeight="1" x14ac:dyDescent="0.2">
      <c r="E116" s="17" t="s">
        <v>65</v>
      </c>
      <c r="F116" s="29"/>
      <c r="G116" s="29"/>
      <c r="H116" s="29"/>
      <c r="I116" s="29"/>
      <c r="J116" s="29"/>
      <c r="Q116" s="17" t="s">
        <v>65</v>
      </c>
      <c r="R116" s="30"/>
      <c r="S116" s="30"/>
      <c r="T116" s="30"/>
      <c r="U116" s="30"/>
      <c r="V116" s="30"/>
      <c r="W116" s="30"/>
    </row>
    <row r="117" spans="5:24" ht="24" customHeight="1" x14ac:dyDescent="0.2">
      <c r="E117" s="17" t="s">
        <v>66</v>
      </c>
      <c r="F117" s="31"/>
      <c r="G117" s="31"/>
      <c r="H117" s="31"/>
      <c r="I117" s="31"/>
      <c r="J117" s="31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A625E943-F21E-44AE-9EC2-0E3ECFADE2DE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F190081-96D5-401E-924C-C565438DDA78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E14A65D0-291A-4766-9A37-7B7C82CBFF8A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B0AA6E65-612A-4BFF-8808-48773EF697F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89E541E-68F9-4BA4-ADF5-23D60AC41E60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35CA8DDA-1867-4802-B777-D7D2CEDDED54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71F8E8CA-52F4-42B4-8345-43166D3DBACB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F47AFAA4-9C94-4B42-A912-4AF7115782BC}">
          <x14:formula1>
            <xm:f>LIST!$E$2:$E$9</xm:f>
          </x14:formula1>
          <xm:sqref>B47:L51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>
    <tabColor rgb="FF7030A0"/>
  </sheetPr>
  <dimension ref="A1:Z118"/>
  <sheetViews>
    <sheetView view="pageBreakPreview" zoomScaleNormal="85" zoomScaleSheetLayoutView="100" workbookViewId="0">
      <selection activeCell="AA51" sqref="AA51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153" t="s">
        <v>40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154" t="s">
        <v>104</v>
      </c>
      <c r="K2" s="154"/>
      <c r="L2" s="154"/>
      <c r="M2" s="154"/>
      <c r="N2" s="154"/>
      <c r="O2" s="154"/>
      <c r="P2" s="154"/>
      <c r="Q2" s="154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153" t="s">
        <v>32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</row>
    <row r="4" spans="1:26" ht="21" customHeight="1" x14ac:dyDescent="0.2">
      <c r="A4" s="153" t="s">
        <v>1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</row>
    <row r="5" spans="1:26" ht="10.1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155"/>
      <c r="N7" s="156"/>
      <c r="O7" s="156"/>
      <c r="P7" s="157"/>
    </row>
    <row r="8" spans="1:26" ht="21" customHeight="1" x14ac:dyDescent="0.2">
      <c r="A8" s="9" t="s">
        <v>43</v>
      </c>
      <c r="G8" s="10"/>
      <c r="H8" s="155"/>
      <c r="I8" s="156"/>
      <c r="J8" s="157"/>
    </row>
    <row r="9" spans="1:26" ht="10.15" customHeight="1" x14ac:dyDescent="0.2"/>
    <row r="10" spans="1:26" s="8" customFormat="1" ht="30" customHeight="1" x14ac:dyDescent="0.2">
      <c r="A10" s="78" t="s">
        <v>7</v>
      </c>
      <c r="B10" s="78" t="s">
        <v>33</v>
      </c>
      <c r="C10" s="78"/>
      <c r="D10" s="78"/>
      <c r="E10" s="78"/>
      <c r="F10" s="78"/>
      <c r="G10" s="78"/>
      <c r="H10" s="78"/>
      <c r="I10" s="78"/>
      <c r="J10" s="78"/>
      <c r="K10" s="78" t="s">
        <v>34</v>
      </c>
      <c r="L10" s="78"/>
      <c r="M10" s="78"/>
      <c r="N10" s="78"/>
      <c r="O10" s="78"/>
      <c r="P10" s="78"/>
      <c r="Q10" s="78"/>
      <c r="R10" s="78"/>
      <c r="S10" s="78" t="s">
        <v>6</v>
      </c>
      <c r="T10" s="78"/>
      <c r="U10" s="78"/>
      <c r="V10" s="78"/>
      <c r="W10" s="78"/>
      <c r="X10" s="78"/>
      <c r="Y10" s="78"/>
      <c r="Z10" s="78"/>
    </row>
    <row r="11" spans="1:26" s="8" customFormat="1" ht="30" customHeight="1" x14ac:dyDescent="0.2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 t="s">
        <v>3</v>
      </c>
      <c r="L11" s="78"/>
      <c r="M11" s="78"/>
      <c r="N11" s="78" t="s">
        <v>4</v>
      </c>
      <c r="O11" s="78"/>
      <c r="P11" s="78"/>
      <c r="Q11" s="78" t="s">
        <v>5</v>
      </c>
      <c r="R11" s="78"/>
      <c r="S11" s="78" t="s">
        <v>3</v>
      </c>
      <c r="T11" s="78"/>
      <c r="U11" s="78"/>
      <c r="V11" s="78" t="s">
        <v>4</v>
      </c>
      <c r="W11" s="78"/>
      <c r="X11" s="78"/>
      <c r="Y11" s="78" t="s">
        <v>5</v>
      </c>
      <c r="Z11" s="78"/>
    </row>
    <row r="12" spans="1:26" ht="24" customHeight="1" x14ac:dyDescent="0.2">
      <c r="A12" s="107" t="s">
        <v>44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10"/>
    </row>
    <row r="13" spans="1:26" ht="24" customHeight="1" x14ac:dyDescent="0.2">
      <c r="A13" s="20">
        <v>1</v>
      </c>
      <c r="B13" s="146" t="s">
        <v>36</v>
      </c>
      <c r="C13" s="146"/>
      <c r="D13" s="146"/>
      <c r="E13" s="146"/>
      <c r="F13" s="146"/>
      <c r="G13" s="146"/>
      <c r="H13" s="146"/>
      <c r="I13" s="146"/>
      <c r="J13" s="146"/>
      <c r="K13" s="158">
        <v>12</v>
      </c>
      <c r="L13" s="158"/>
      <c r="M13" s="158"/>
      <c r="N13" s="150">
        <f>Q24</f>
        <v>0</v>
      </c>
      <c r="O13" s="150"/>
      <c r="P13" s="150"/>
      <c r="Q13" s="125">
        <f>V24/T24*100</f>
        <v>0</v>
      </c>
      <c r="R13" s="125"/>
      <c r="S13" s="159">
        <v>13447520</v>
      </c>
      <c r="T13" s="160"/>
      <c r="U13" s="161"/>
      <c r="V13" s="168"/>
      <c r="W13" s="169"/>
      <c r="X13" s="170"/>
      <c r="Y13" s="140">
        <f>V13/S13*100</f>
        <v>0</v>
      </c>
      <c r="Z13" s="141"/>
    </row>
    <row r="14" spans="1:26" ht="24" customHeight="1" x14ac:dyDescent="0.2">
      <c r="A14" s="20">
        <v>2</v>
      </c>
      <c r="B14" s="146" t="s">
        <v>37</v>
      </c>
      <c r="C14" s="146"/>
      <c r="D14" s="146"/>
      <c r="E14" s="146"/>
      <c r="F14" s="146"/>
      <c r="G14" s="146"/>
      <c r="H14" s="146"/>
      <c r="I14" s="146"/>
      <c r="J14" s="146"/>
      <c r="K14" s="147">
        <v>784480.25</v>
      </c>
      <c r="L14" s="147"/>
      <c r="M14" s="147"/>
      <c r="N14" s="125">
        <f>Q25</f>
        <v>0</v>
      </c>
      <c r="O14" s="125"/>
      <c r="P14" s="125"/>
      <c r="Q14" s="125">
        <f>V25/T25*100</f>
        <v>0</v>
      </c>
      <c r="R14" s="125"/>
      <c r="S14" s="162"/>
      <c r="T14" s="163"/>
      <c r="U14" s="164"/>
      <c r="V14" s="171"/>
      <c r="W14" s="172"/>
      <c r="X14" s="173"/>
      <c r="Y14" s="142"/>
      <c r="Z14" s="143"/>
    </row>
    <row r="15" spans="1:26" ht="24" customHeight="1" x14ac:dyDescent="0.2">
      <c r="A15" s="20">
        <v>3</v>
      </c>
      <c r="B15" s="146" t="s">
        <v>38</v>
      </c>
      <c r="C15" s="146"/>
      <c r="D15" s="146"/>
      <c r="E15" s="146"/>
      <c r="F15" s="146"/>
      <c r="G15" s="146"/>
      <c r="H15" s="146"/>
      <c r="I15" s="146"/>
      <c r="J15" s="146"/>
      <c r="K15" s="149">
        <v>12</v>
      </c>
      <c r="L15" s="149"/>
      <c r="M15" s="149"/>
      <c r="N15" s="150">
        <f>Q27</f>
        <v>0</v>
      </c>
      <c r="O15" s="150"/>
      <c r="P15" s="150"/>
      <c r="Q15" s="125">
        <f>V26/T26*100</f>
        <v>0</v>
      </c>
      <c r="R15" s="125"/>
      <c r="S15" s="162"/>
      <c r="T15" s="163"/>
      <c r="U15" s="164"/>
      <c r="V15" s="171"/>
      <c r="W15" s="172"/>
      <c r="X15" s="173"/>
      <c r="Y15" s="142"/>
      <c r="Z15" s="143"/>
    </row>
    <row r="16" spans="1:26" ht="24" customHeight="1" x14ac:dyDescent="0.2">
      <c r="A16" s="20">
        <v>4</v>
      </c>
      <c r="B16" s="146" t="s">
        <v>39</v>
      </c>
      <c r="C16" s="146"/>
      <c r="D16" s="146"/>
      <c r="E16" s="146"/>
      <c r="F16" s="146"/>
      <c r="G16" s="146"/>
      <c r="H16" s="146"/>
      <c r="I16" s="146"/>
      <c r="J16" s="146"/>
      <c r="K16" s="149">
        <v>12</v>
      </c>
      <c r="L16" s="149"/>
      <c r="M16" s="149"/>
      <c r="N16" s="150">
        <f>Q28</f>
        <v>0</v>
      </c>
      <c r="O16" s="150"/>
      <c r="P16" s="150"/>
      <c r="Q16" s="125">
        <f>V28/T28*100</f>
        <v>0</v>
      </c>
      <c r="R16" s="125"/>
      <c r="S16" s="162"/>
      <c r="T16" s="163"/>
      <c r="U16" s="164"/>
      <c r="V16" s="171"/>
      <c r="W16" s="172"/>
      <c r="X16" s="173"/>
      <c r="Y16" s="142"/>
      <c r="Z16" s="143"/>
    </row>
    <row r="17" spans="1:26" s="11" customFormat="1" ht="48" customHeight="1" x14ac:dyDescent="0.2">
      <c r="A17" s="21">
        <v>5</v>
      </c>
      <c r="B17" s="151" t="s">
        <v>45</v>
      </c>
      <c r="C17" s="151"/>
      <c r="D17" s="151"/>
      <c r="E17" s="151"/>
      <c r="F17" s="151"/>
      <c r="G17" s="151"/>
      <c r="H17" s="151"/>
      <c r="I17" s="151"/>
      <c r="J17" s="151"/>
      <c r="K17" s="152">
        <v>12</v>
      </c>
      <c r="L17" s="152"/>
      <c r="M17" s="152"/>
      <c r="N17" s="150">
        <f>Q29</f>
        <v>0</v>
      </c>
      <c r="O17" s="150"/>
      <c r="P17" s="150"/>
      <c r="Q17" s="125">
        <f>V29/T29*100</f>
        <v>0</v>
      </c>
      <c r="R17" s="125"/>
      <c r="S17" s="165"/>
      <c r="T17" s="166"/>
      <c r="U17" s="167"/>
      <c r="V17" s="174"/>
      <c r="W17" s="175"/>
      <c r="X17" s="176"/>
      <c r="Y17" s="144"/>
      <c r="Z17" s="145"/>
    </row>
    <row r="18" spans="1:26" s="8" customFormat="1" ht="24" customHeight="1" x14ac:dyDescent="0.2">
      <c r="A18" s="136" t="s">
        <v>46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8"/>
      <c r="Q18" s="91">
        <f>V30</f>
        <v>0</v>
      </c>
      <c r="R18" s="91"/>
      <c r="S18" s="139">
        <f>SUM(S13)</f>
        <v>13447520</v>
      </c>
      <c r="T18" s="139"/>
      <c r="U18" s="139"/>
      <c r="V18" s="139">
        <f>SUM(V13)</f>
        <v>0</v>
      </c>
      <c r="W18" s="139"/>
      <c r="X18" s="139"/>
      <c r="Y18" s="135">
        <f>SUM(Y13)</f>
        <v>0</v>
      </c>
      <c r="Z18" s="135"/>
    </row>
    <row r="19" spans="1:26" ht="9.9499999999999993" customHeight="1" x14ac:dyDescent="0.2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78" t="s">
        <v>41</v>
      </c>
      <c r="C22" s="78"/>
      <c r="D22" s="78"/>
      <c r="E22" s="78"/>
      <c r="F22" s="78"/>
      <c r="G22" s="78"/>
      <c r="H22" s="78" t="s">
        <v>47</v>
      </c>
      <c r="I22" s="78"/>
      <c r="J22" s="78"/>
      <c r="K22" s="78" t="s">
        <v>42</v>
      </c>
      <c r="L22" s="78"/>
      <c r="M22" s="78"/>
      <c r="N22" s="78" t="s">
        <v>48</v>
      </c>
      <c r="O22" s="78"/>
      <c r="P22" s="78"/>
      <c r="Q22" s="78" t="s">
        <v>49</v>
      </c>
      <c r="R22" s="78"/>
      <c r="S22" s="78"/>
      <c r="T22" s="78" t="s">
        <v>50</v>
      </c>
      <c r="U22" s="78"/>
      <c r="V22" s="82" t="s">
        <v>9</v>
      </c>
      <c r="W22" s="82"/>
      <c r="X22" s="78" t="s">
        <v>10</v>
      </c>
      <c r="Y22" s="78"/>
      <c r="Z22" s="78"/>
    </row>
    <row r="23" spans="1:26" ht="24" customHeight="1" x14ac:dyDescent="0.2">
      <c r="A23" s="107" t="s">
        <v>44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9"/>
      <c r="U23" s="109"/>
      <c r="V23" s="108"/>
      <c r="W23" s="108"/>
      <c r="X23" s="108"/>
      <c r="Y23" s="108"/>
      <c r="Z23" s="110"/>
    </row>
    <row r="24" spans="1:26" ht="24" customHeight="1" x14ac:dyDescent="0.2">
      <c r="A24" s="25">
        <v>1</v>
      </c>
      <c r="B24" s="111" t="s">
        <v>36</v>
      </c>
      <c r="C24" s="111"/>
      <c r="D24" s="111"/>
      <c r="E24" s="111"/>
      <c r="F24" s="111"/>
      <c r="G24" s="111"/>
      <c r="H24" s="112">
        <v>12</v>
      </c>
      <c r="I24" s="112"/>
      <c r="J24" s="112"/>
      <c r="K24" s="104"/>
      <c r="L24" s="104"/>
      <c r="M24" s="104"/>
      <c r="N24" s="104"/>
      <c r="O24" s="104"/>
      <c r="P24" s="104"/>
      <c r="Q24" s="104"/>
      <c r="R24" s="104"/>
      <c r="S24" s="105"/>
      <c r="T24" s="101">
        <v>10</v>
      </c>
      <c r="U24" s="101"/>
      <c r="V24" s="94">
        <f>(T24*((K24*0)+(N24*50)+(Q24*100)))/(H24*100)</f>
        <v>0</v>
      </c>
      <c r="W24" s="95"/>
      <c r="X24" s="113"/>
      <c r="Y24" s="93"/>
      <c r="Z24" s="114"/>
    </row>
    <row r="25" spans="1:26" ht="24" customHeight="1" x14ac:dyDescent="0.2">
      <c r="A25" s="25">
        <v>2</v>
      </c>
      <c r="B25" s="111" t="s">
        <v>37</v>
      </c>
      <c r="C25" s="111"/>
      <c r="D25" s="111"/>
      <c r="E25" s="111"/>
      <c r="F25" s="111"/>
      <c r="G25" s="111"/>
      <c r="H25" s="121">
        <v>784480.25</v>
      </c>
      <c r="I25" s="121"/>
      <c r="J25" s="121"/>
      <c r="K25" s="122"/>
      <c r="L25" s="122"/>
      <c r="M25" s="122"/>
      <c r="N25" s="122"/>
      <c r="O25" s="122"/>
      <c r="P25" s="122"/>
      <c r="Q25" s="122"/>
      <c r="R25" s="122"/>
      <c r="S25" s="203"/>
      <c r="T25" s="101">
        <v>40</v>
      </c>
      <c r="U25" s="101"/>
      <c r="V25" s="94">
        <f>(T25*((K25*0)+(N25*50)+(Q25*100)))/(H25*100)</f>
        <v>0</v>
      </c>
      <c r="W25" s="95"/>
      <c r="X25" s="115"/>
      <c r="Y25" s="116"/>
      <c r="Z25" s="117"/>
    </row>
    <row r="26" spans="1:26" ht="24" customHeight="1" x14ac:dyDescent="0.2">
      <c r="A26" s="26">
        <v>3</v>
      </c>
      <c r="B26" s="96" t="s">
        <v>38</v>
      </c>
      <c r="C26" s="96"/>
      <c r="D26" s="96"/>
      <c r="E26" s="96"/>
      <c r="F26" s="96"/>
      <c r="G26" s="96"/>
      <c r="H26" s="97">
        <v>12</v>
      </c>
      <c r="I26" s="97"/>
      <c r="J26" s="97"/>
      <c r="K26" s="197">
        <f>K27</f>
        <v>0</v>
      </c>
      <c r="L26" s="198"/>
      <c r="M26" s="199"/>
      <c r="N26" s="197">
        <f t="shared" ref="N26" si="0">N27</f>
        <v>0</v>
      </c>
      <c r="O26" s="198"/>
      <c r="P26" s="199"/>
      <c r="Q26" s="197">
        <f t="shared" ref="Q26" si="1">Q27</f>
        <v>0</v>
      </c>
      <c r="R26" s="198"/>
      <c r="S26" s="199"/>
      <c r="T26" s="123">
        <f>SUM(T27)</f>
        <v>20</v>
      </c>
      <c r="U26" s="123"/>
      <c r="V26" s="124">
        <f>SUM(V27)</f>
        <v>0</v>
      </c>
      <c r="W26" s="125"/>
      <c r="X26" s="115"/>
      <c r="Y26" s="116"/>
      <c r="Z26" s="117"/>
    </row>
    <row r="27" spans="1:26" ht="48" customHeight="1" x14ac:dyDescent="0.2">
      <c r="A27" s="20">
        <v>3.1</v>
      </c>
      <c r="B27" s="126" t="s">
        <v>103</v>
      </c>
      <c r="C27" s="127"/>
      <c r="D27" s="127"/>
      <c r="E27" s="127"/>
      <c r="F27" s="127"/>
      <c r="G27" s="128"/>
      <c r="H27" s="129">
        <v>12</v>
      </c>
      <c r="I27" s="130"/>
      <c r="J27" s="131"/>
      <c r="K27" s="105"/>
      <c r="L27" s="132"/>
      <c r="M27" s="133"/>
      <c r="N27" s="105"/>
      <c r="O27" s="132"/>
      <c r="P27" s="133"/>
      <c r="Q27" s="105"/>
      <c r="R27" s="132"/>
      <c r="S27" s="132"/>
      <c r="T27" s="134">
        <v>20</v>
      </c>
      <c r="U27" s="134"/>
      <c r="V27" s="94">
        <f>(T27*((K27*0)+(N27*50)+(Q27*100)))/(H27*100)</f>
        <v>0</v>
      </c>
      <c r="W27" s="95"/>
      <c r="X27" s="115"/>
      <c r="Y27" s="116"/>
      <c r="Z27" s="117"/>
    </row>
    <row r="28" spans="1:26" ht="48" customHeight="1" x14ac:dyDescent="0.2">
      <c r="A28" s="25">
        <v>4</v>
      </c>
      <c r="B28" s="102" t="s">
        <v>39</v>
      </c>
      <c r="C28" s="102"/>
      <c r="D28" s="102"/>
      <c r="E28" s="102"/>
      <c r="F28" s="102"/>
      <c r="G28" s="102"/>
      <c r="H28" s="106">
        <v>12</v>
      </c>
      <c r="I28" s="106"/>
      <c r="J28" s="106"/>
      <c r="K28" s="104"/>
      <c r="L28" s="104"/>
      <c r="M28" s="104"/>
      <c r="N28" s="104"/>
      <c r="O28" s="104"/>
      <c r="P28" s="104"/>
      <c r="Q28" s="104"/>
      <c r="R28" s="104"/>
      <c r="S28" s="105"/>
      <c r="T28" s="101">
        <v>15</v>
      </c>
      <c r="U28" s="101"/>
      <c r="V28" s="94">
        <f t="shared" ref="V28:V29" si="2">(T28*((K28*0)+(N28*50)+(Q28*100)))/(H28*100)</f>
        <v>0</v>
      </c>
      <c r="W28" s="95"/>
      <c r="X28" s="115"/>
      <c r="Y28" s="116"/>
      <c r="Z28" s="117"/>
    </row>
    <row r="29" spans="1:26" ht="48" customHeight="1" x14ac:dyDescent="0.2">
      <c r="A29" s="25">
        <v>5</v>
      </c>
      <c r="B29" s="102" t="s">
        <v>51</v>
      </c>
      <c r="C29" s="102"/>
      <c r="D29" s="102"/>
      <c r="E29" s="102"/>
      <c r="F29" s="102"/>
      <c r="G29" s="102"/>
      <c r="H29" s="103">
        <v>12</v>
      </c>
      <c r="I29" s="103"/>
      <c r="J29" s="103"/>
      <c r="K29" s="104"/>
      <c r="L29" s="104"/>
      <c r="M29" s="104"/>
      <c r="N29" s="104"/>
      <c r="O29" s="104"/>
      <c r="P29" s="104"/>
      <c r="Q29" s="104"/>
      <c r="R29" s="104"/>
      <c r="S29" s="105"/>
      <c r="T29" s="101">
        <v>15</v>
      </c>
      <c r="U29" s="101"/>
      <c r="V29" s="94">
        <f t="shared" si="2"/>
        <v>0</v>
      </c>
      <c r="W29" s="95"/>
      <c r="X29" s="118"/>
      <c r="Y29" s="119"/>
      <c r="Z29" s="120"/>
    </row>
    <row r="30" spans="1:26" ht="24" customHeight="1" x14ac:dyDescent="0.2">
      <c r="A30" s="88" t="s">
        <v>11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9">
        <f>SUM(T24,T25,T26,T28,T29)</f>
        <v>100</v>
      </c>
      <c r="U30" s="90"/>
      <c r="V30" s="91">
        <f>SUM(V24:W26,V28:W29)</f>
        <v>0</v>
      </c>
      <c r="W30" s="91"/>
      <c r="X30" s="92"/>
      <c r="Y30" s="92"/>
      <c r="Z30" s="92"/>
    </row>
    <row r="31" spans="1:26" ht="9.9499999999999993" customHeight="1" x14ac:dyDescent="0.2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78" t="s">
        <v>52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9" t="s">
        <v>53</v>
      </c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1"/>
      <c r="Y33" s="82" t="s">
        <v>54</v>
      </c>
      <c r="Z33" s="82"/>
    </row>
    <row r="34" spans="1:26" ht="24" customHeight="1" x14ac:dyDescent="0.2">
      <c r="A34" s="83" t="s">
        <v>55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5"/>
    </row>
    <row r="35" spans="1:26" ht="48" customHeight="1" x14ac:dyDescent="0.2">
      <c r="A35" s="19" t="str">
        <f>IF(B35&lt;&gt;"","2.1.1","")</f>
        <v/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57"/>
      <c r="Z35" s="57"/>
    </row>
    <row r="36" spans="1:26" ht="48" customHeight="1" x14ac:dyDescent="0.2">
      <c r="A36" s="19" t="str">
        <f>IF(B36&lt;&gt;"","2.1.2","")</f>
        <v/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57"/>
      <c r="Z36" s="57"/>
    </row>
    <row r="37" spans="1:26" ht="48" customHeight="1" x14ac:dyDescent="0.2">
      <c r="A37" s="19" t="str">
        <f>IF(B37&lt;&gt;"","2.1.3","")</f>
        <v/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57"/>
      <c r="Z37" s="57"/>
    </row>
    <row r="38" spans="1:26" ht="48" customHeight="1" x14ac:dyDescent="0.2">
      <c r="A38" s="19" t="str">
        <f>IF(B38&lt;&gt;"","2.1.4","")</f>
        <v/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6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57"/>
      <c r="Z38" s="57"/>
    </row>
    <row r="39" spans="1:26" ht="48" customHeight="1" x14ac:dyDescent="0.2">
      <c r="A39" s="19" t="str">
        <f>IF(B39&lt;&gt;"","2.1.5","")</f>
        <v/>
      </c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8"/>
      <c r="M39" s="66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8"/>
      <c r="Y39" s="86"/>
      <c r="Z39" s="87"/>
    </row>
    <row r="40" spans="1:26" ht="24" customHeight="1" x14ac:dyDescent="0.2">
      <c r="A40" s="83" t="s">
        <v>56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5"/>
    </row>
    <row r="41" spans="1:26" ht="48" customHeight="1" x14ac:dyDescent="0.2">
      <c r="A41" s="19" t="str">
        <f>IF(B41&lt;&gt;"","2.2.1","")</f>
        <v/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8"/>
      <c r="Y41" s="57"/>
      <c r="Z41" s="57"/>
    </row>
    <row r="42" spans="1:26" ht="48" customHeight="1" x14ac:dyDescent="0.2">
      <c r="A42" s="19" t="str">
        <f>IF(B42&lt;&gt;"","2.2.2","")</f>
        <v/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6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57"/>
      <c r="Z42" s="57"/>
    </row>
    <row r="43" spans="1:26" ht="48" customHeight="1" x14ac:dyDescent="0.2">
      <c r="A43" s="19" t="str">
        <f>IF(B43&lt;&gt;"","2.2.3","")</f>
        <v/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8"/>
      <c r="Y43" s="57"/>
      <c r="Z43" s="57"/>
    </row>
    <row r="44" spans="1:26" ht="48" customHeight="1" x14ac:dyDescent="0.2">
      <c r="A44" s="19" t="str">
        <f>IF(B44&lt;&gt;"","2.2.4","")</f>
        <v/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6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57"/>
      <c r="Z44" s="57"/>
    </row>
    <row r="45" spans="1:26" ht="48" customHeight="1" x14ac:dyDescent="0.2">
      <c r="A45" s="19" t="str">
        <f>IF(B45&lt;&gt;"","2.2.5","")</f>
        <v/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6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8"/>
      <c r="Y45" s="57"/>
      <c r="Z45" s="57"/>
    </row>
    <row r="46" spans="1:26" ht="24" customHeight="1" x14ac:dyDescent="0.2">
      <c r="A46" s="83" t="s">
        <v>57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5"/>
    </row>
    <row r="47" spans="1:26" ht="48" customHeight="1" x14ac:dyDescent="0.2">
      <c r="A47" s="19" t="str">
        <f>IF(B47&lt;&gt;"","2.3.1","")</f>
        <v/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6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8"/>
      <c r="Y47" s="57"/>
      <c r="Z47" s="57"/>
    </row>
    <row r="48" spans="1:26" ht="48" customHeight="1" x14ac:dyDescent="0.2">
      <c r="A48" s="19" t="str">
        <f>IF(B48&lt;&gt;"","2.3.2","")</f>
        <v/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6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8"/>
      <c r="Y48" s="57"/>
      <c r="Z48" s="57"/>
    </row>
    <row r="49" spans="1:26" ht="48" customHeight="1" x14ac:dyDescent="0.2">
      <c r="A49" s="19" t="str">
        <f>IF(B49&lt;&gt;"","2.3.3","")</f>
        <v/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6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8"/>
      <c r="Y49" s="57"/>
      <c r="Z49" s="57"/>
    </row>
    <row r="50" spans="1:26" ht="48" customHeight="1" x14ac:dyDescent="0.2">
      <c r="A50" s="19" t="str">
        <f>IF(B50&lt;&gt;"","2.3.4","")</f>
        <v/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6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8"/>
      <c r="Y50" s="57"/>
      <c r="Z50" s="57"/>
    </row>
    <row r="51" spans="1:26" ht="48" customHeight="1" x14ac:dyDescent="0.2">
      <c r="A51" s="19" t="str">
        <f>IF(B51&lt;&gt;"","2.3.5","")</f>
        <v/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6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8"/>
      <c r="Y51" s="57"/>
      <c r="Z51" s="57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78" t="s">
        <v>58</v>
      </c>
      <c r="C55" s="78"/>
      <c r="D55" s="78"/>
      <c r="E55" s="78"/>
      <c r="F55" s="78"/>
      <c r="G55" s="78"/>
      <c r="H55" s="78" t="s">
        <v>53</v>
      </c>
      <c r="I55" s="78"/>
      <c r="J55" s="78"/>
      <c r="K55" s="78"/>
      <c r="L55" s="78"/>
      <c r="M55" s="78"/>
      <c r="N55" s="78"/>
      <c r="O55" s="78"/>
      <c r="P55" s="78"/>
      <c r="Q55" s="79" t="s">
        <v>59</v>
      </c>
      <c r="R55" s="80"/>
      <c r="S55" s="80"/>
      <c r="T55" s="80"/>
      <c r="U55" s="80"/>
      <c r="V55" s="80"/>
      <c r="W55" s="80"/>
      <c r="X55" s="81"/>
      <c r="Y55" s="82" t="s">
        <v>54</v>
      </c>
      <c r="Z55" s="82"/>
    </row>
    <row r="56" spans="1:26" ht="72" customHeight="1" x14ac:dyDescent="0.2">
      <c r="A56" s="19" t="str">
        <f>IF(B56&lt;&gt;"","3.1","")</f>
        <v/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6"/>
      <c r="R56" s="67"/>
      <c r="S56" s="67"/>
      <c r="T56" s="67"/>
      <c r="U56" s="67"/>
      <c r="V56" s="67"/>
      <c r="W56" s="67"/>
      <c r="X56" s="68"/>
      <c r="Y56" s="57"/>
      <c r="Z56" s="57"/>
    </row>
    <row r="57" spans="1:26" ht="72" customHeight="1" x14ac:dyDescent="0.2">
      <c r="A57" s="19" t="str">
        <f>IF(B57&lt;&gt;"","3.2","")</f>
        <v/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6"/>
      <c r="R57" s="67"/>
      <c r="S57" s="67"/>
      <c r="T57" s="67"/>
      <c r="U57" s="67"/>
      <c r="V57" s="67"/>
      <c r="W57" s="67"/>
      <c r="X57" s="68"/>
      <c r="Y57" s="57"/>
      <c r="Z57" s="57"/>
    </row>
    <row r="58" spans="1:26" ht="72" customHeight="1" x14ac:dyDescent="0.2">
      <c r="A58" s="19" t="str">
        <f>IF(B58&lt;&gt;"","3.3","")</f>
        <v/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6"/>
      <c r="R58" s="67"/>
      <c r="S58" s="67"/>
      <c r="T58" s="67"/>
      <c r="U58" s="67"/>
      <c r="V58" s="67"/>
      <c r="W58" s="67"/>
      <c r="X58" s="68"/>
      <c r="Y58" s="57"/>
      <c r="Z58" s="57"/>
    </row>
    <row r="59" spans="1:26" ht="72" customHeight="1" x14ac:dyDescent="0.2">
      <c r="A59" s="19" t="str">
        <f>IF(B59&lt;&gt;"","3.4","")</f>
        <v/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6"/>
      <c r="R59" s="67"/>
      <c r="S59" s="67"/>
      <c r="T59" s="67"/>
      <c r="U59" s="67"/>
      <c r="V59" s="67"/>
      <c r="W59" s="67"/>
      <c r="X59" s="68"/>
      <c r="Y59" s="57"/>
      <c r="Z59" s="57"/>
    </row>
    <row r="60" spans="1:26" ht="72" customHeight="1" x14ac:dyDescent="0.2">
      <c r="A60" s="19" t="str">
        <f>IF(B60&lt;&gt;"","3.5","")</f>
        <v/>
      </c>
      <c r="B60" s="66"/>
      <c r="C60" s="67"/>
      <c r="D60" s="67"/>
      <c r="E60" s="67"/>
      <c r="F60" s="67"/>
      <c r="G60" s="68"/>
      <c r="H60" s="66"/>
      <c r="I60" s="67"/>
      <c r="J60" s="67"/>
      <c r="K60" s="67"/>
      <c r="L60" s="67"/>
      <c r="M60" s="67"/>
      <c r="N60" s="67"/>
      <c r="O60" s="67"/>
      <c r="P60" s="68"/>
      <c r="Q60" s="66"/>
      <c r="R60" s="67"/>
      <c r="S60" s="67"/>
      <c r="T60" s="67"/>
      <c r="U60" s="67"/>
      <c r="V60" s="67"/>
      <c r="W60" s="67"/>
      <c r="X60" s="68"/>
      <c r="Y60" s="86"/>
      <c r="Z60" s="87"/>
    </row>
    <row r="61" spans="1:26" ht="72" customHeight="1" x14ac:dyDescent="0.2">
      <c r="A61" s="19" t="str">
        <f>IF(B61&lt;&gt;"","3.6","")</f>
        <v/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6"/>
      <c r="R61" s="67"/>
      <c r="S61" s="67"/>
      <c r="T61" s="67"/>
      <c r="U61" s="67"/>
      <c r="V61" s="67"/>
      <c r="W61" s="67"/>
      <c r="X61" s="68"/>
      <c r="Y61" s="57"/>
      <c r="Z61" s="57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69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1"/>
    </row>
    <row r="66" spans="1:25" ht="48" customHeight="1" x14ac:dyDescent="0.2">
      <c r="B66" s="72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4"/>
    </row>
    <row r="67" spans="1:25" ht="48" customHeight="1" x14ac:dyDescent="0.2">
      <c r="B67" s="72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4"/>
    </row>
    <row r="68" spans="1:25" ht="48" customHeight="1" x14ac:dyDescent="0.2">
      <c r="B68" s="72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4"/>
    </row>
    <row r="69" spans="1:25" ht="48" customHeight="1" x14ac:dyDescent="0.2">
      <c r="B69" s="75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7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2" spans="1:25" ht="14.25" customHeight="1" x14ac:dyDescent="0.2"/>
    <row r="73" spans="1:25" ht="21" customHeight="1" x14ac:dyDescent="0.2">
      <c r="B73" s="56"/>
      <c r="C73" s="56"/>
      <c r="D73" s="56"/>
      <c r="E73" s="56"/>
      <c r="F73" s="56"/>
      <c r="G73" s="56"/>
      <c r="H73" s="56"/>
      <c r="J73" s="56"/>
      <c r="K73" s="56"/>
      <c r="L73" s="56"/>
      <c r="M73" s="56"/>
      <c r="N73" s="56"/>
      <c r="O73" s="56"/>
      <c r="P73" s="56"/>
      <c r="Q73" s="56"/>
      <c r="S73" s="35"/>
      <c r="T73" s="36"/>
      <c r="U73" s="36"/>
      <c r="V73" s="36"/>
      <c r="W73" s="36"/>
      <c r="X73" s="36"/>
      <c r="Y73" s="37"/>
    </row>
    <row r="74" spans="1:25" ht="10.15" customHeight="1" x14ac:dyDescent="0.2">
      <c r="B74" s="56"/>
      <c r="C74" s="56"/>
      <c r="D74" s="56"/>
      <c r="E74" s="56"/>
      <c r="F74" s="56"/>
      <c r="G74" s="56"/>
      <c r="H74" s="56"/>
      <c r="J74" s="56"/>
      <c r="K74" s="56"/>
      <c r="L74" s="56"/>
      <c r="M74" s="56"/>
      <c r="N74" s="56"/>
      <c r="O74" s="56"/>
      <c r="P74" s="56"/>
      <c r="Q74" s="56"/>
      <c r="S74" s="38"/>
      <c r="T74" s="39"/>
      <c r="U74" s="39"/>
      <c r="V74" s="39"/>
      <c r="W74" s="39"/>
      <c r="X74" s="39"/>
      <c r="Y74" s="40"/>
    </row>
    <row r="75" spans="1:25" ht="10.15" customHeight="1" x14ac:dyDescent="0.2">
      <c r="B75" s="56"/>
      <c r="C75" s="56"/>
      <c r="D75" s="56"/>
      <c r="E75" s="56"/>
      <c r="F75" s="56"/>
      <c r="G75" s="56"/>
      <c r="H75" s="56"/>
      <c r="J75" s="56"/>
      <c r="K75" s="56"/>
      <c r="L75" s="56"/>
      <c r="M75" s="56"/>
      <c r="N75" s="56"/>
      <c r="O75" s="56"/>
      <c r="P75" s="56"/>
      <c r="Q75" s="56"/>
      <c r="S75" s="38"/>
      <c r="T75" s="39"/>
      <c r="U75" s="39"/>
      <c r="V75" s="39"/>
      <c r="W75" s="39"/>
      <c r="X75" s="39"/>
      <c r="Y75" s="40"/>
    </row>
    <row r="76" spans="1:25" ht="21" customHeight="1" x14ac:dyDescent="0.2">
      <c r="B76" s="56"/>
      <c r="C76" s="56"/>
      <c r="D76" s="56"/>
      <c r="E76" s="56"/>
      <c r="F76" s="56"/>
      <c r="G76" s="56"/>
      <c r="H76" s="56"/>
      <c r="J76" s="56"/>
      <c r="K76" s="56"/>
      <c r="L76" s="56"/>
      <c r="M76" s="56"/>
      <c r="N76" s="56"/>
      <c r="O76" s="56"/>
      <c r="P76" s="56"/>
      <c r="Q76" s="56"/>
      <c r="S76" s="38"/>
      <c r="T76" s="39"/>
      <c r="U76" s="39"/>
      <c r="V76" s="39"/>
      <c r="W76" s="39"/>
      <c r="X76" s="39"/>
      <c r="Y76" s="40"/>
    </row>
    <row r="77" spans="1:25" ht="35.25" customHeight="1" x14ac:dyDescent="0.2">
      <c r="B77" s="56"/>
      <c r="C77" s="56"/>
      <c r="D77" s="56"/>
      <c r="E77" s="56"/>
      <c r="F77" s="56"/>
      <c r="G77" s="56"/>
      <c r="H77" s="56"/>
      <c r="J77" s="56"/>
      <c r="K77" s="56"/>
      <c r="L77" s="56"/>
      <c r="M77" s="56"/>
      <c r="N77" s="56"/>
      <c r="O77" s="56"/>
      <c r="P77" s="56"/>
      <c r="Q77" s="56"/>
      <c r="S77" s="38"/>
      <c r="T77" s="39"/>
      <c r="U77" s="39"/>
      <c r="V77" s="39"/>
      <c r="W77" s="39"/>
      <c r="X77" s="39"/>
      <c r="Y77" s="40"/>
    </row>
    <row r="78" spans="1:25" ht="21" customHeight="1" x14ac:dyDescent="0.2">
      <c r="B78" s="56"/>
      <c r="C78" s="56"/>
      <c r="D78" s="56"/>
      <c r="E78" s="56"/>
      <c r="F78" s="56"/>
      <c r="G78" s="56"/>
      <c r="H78" s="56"/>
      <c r="J78" s="56"/>
      <c r="K78" s="56"/>
      <c r="L78" s="56"/>
      <c r="M78" s="56"/>
      <c r="N78" s="56"/>
      <c r="O78" s="56"/>
      <c r="P78" s="56"/>
      <c r="Q78" s="56"/>
      <c r="S78" s="38"/>
      <c r="T78" s="39"/>
      <c r="U78" s="39"/>
      <c r="V78" s="39"/>
      <c r="W78" s="39"/>
      <c r="X78" s="39"/>
      <c r="Y78" s="40"/>
    </row>
    <row r="79" spans="1:25" ht="21" customHeight="1" x14ac:dyDescent="0.2">
      <c r="B79" s="56"/>
      <c r="C79" s="56"/>
      <c r="D79" s="56"/>
      <c r="E79" s="56"/>
      <c r="F79" s="56"/>
      <c r="G79" s="56"/>
      <c r="H79" s="56"/>
      <c r="J79" s="56"/>
      <c r="K79" s="56"/>
      <c r="L79" s="56"/>
      <c r="M79" s="56"/>
      <c r="N79" s="56"/>
      <c r="O79" s="56"/>
      <c r="P79" s="56"/>
      <c r="Q79" s="56"/>
      <c r="S79" s="38"/>
      <c r="T79" s="39"/>
      <c r="U79" s="39"/>
      <c r="V79" s="39"/>
      <c r="W79" s="39"/>
      <c r="X79" s="39"/>
      <c r="Y79" s="40"/>
    </row>
    <row r="80" spans="1:25" ht="21" customHeight="1" x14ac:dyDescent="0.2">
      <c r="B80" s="56"/>
      <c r="C80" s="56"/>
      <c r="D80" s="56"/>
      <c r="E80" s="56"/>
      <c r="F80" s="56"/>
      <c r="G80" s="56"/>
      <c r="H80" s="56"/>
      <c r="J80" s="56"/>
      <c r="K80" s="56"/>
      <c r="L80" s="56"/>
      <c r="M80" s="56"/>
      <c r="N80" s="56"/>
      <c r="O80" s="56"/>
      <c r="P80" s="56"/>
      <c r="Q80" s="56"/>
      <c r="S80" s="38"/>
      <c r="T80" s="39"/>
      <c r="U80" s="39"/>
      <c r="V80" s="39"/>
      <c r="W80" s="39"/>
      <c r="X80" s="39"/>
      <c r="Y80" s="40"/>
    </row>
    <row r="81" spans="2:25" ht="21" customHeight="1" x14ac:dyDescent="0.2">
      <c r="B81" s="56"/>
      <c r="C81" s="56"/>
      <c r="D81" s="56"/>
      <c r="E81" s="56"/>
      <c r="F81" s="56"/>
      <c r="G81" s="56"/>
      <c r="H81" s="56"/>
      <c r="J81" s="56"/>
      <c r="K81" s="56"/>
      <c r="L81" s="56"/>
      <c r="M81" s="56"/>
      <c r="N81" s="56"/>
      <c r="O81" s="56"/>
      <c r="P81" s="56"/>
      <c r="Q81" s="56"/>
      <c r="S81" s="38"/>
      <c r="T81" s="39"/>
      <c r="U81" s="39"/>
      <c r="V81" s="39"/>
      <c r="W81" s="39"/>
      <c r="X81" s="39"/>
      <c r="Y81" s="40"/>
    </row>
    <row r="82" spans="2:25" ht="21" customHeight="1" x14ac:dyDescent="0.2">
      <c r="B82" s="56"/>
      <c r="C82" s="56"/>
      <c r="D82" s="56"/>
      <c r="E82" s="56"/>
      <c r="F82" s="56"/>
      <c r="G82" s="56"/>
      <c r="H82" s="56"/>
      <c r="J82" s="56"/>
      <c r="K82" s="56"/>
      <c r="L82" s="56"/>
      <c r="M82" s="56"/>
      <c r="N82" s="56"/>
      <c r="O82" s="56"/>
      <c r="P82" s="56"/>
      <c r="Q82" s="56"/>
      <c r="S82" s="41"/>
      <c r="T82" s="42"/>
      <c r="U82" s="42"/>
      <c r="V82" s="42"/>
      <c r="W82" s="42"/>
      <c r="X82" s="42"/>
      <c r="Y82" s="43"/>
    </row>
    <row r="83" spans="2:25" ht="48" customHeight="1" x14ac:dyDescent="0.2">
      <c r="B83" s="64"/>
      <c r="C83" s="64"/>
      <c r="D83" s="64"/>
      <c r="E83" s="64"/>
      <c r="F83" s="64"/>
      <c r="G83" s="64"/>
      <c r="H83" s="64"/>
      <c r="J83" s="58"/>
      <c r="K83" s="59"/>
      <c r="L83" s="59"/>
      <c r="M83" s="59"/>
      <c r="N83" s="59"/>
      <c r="O83" s="59"/>
      <c r="P83" s="59"/>
      <c r="Q83" s="60"/>
      <c r="S83" s="58"/>
      <c r="T83" s="59"/>
      <c r="U83" s="59"/>
      <c r="V83" s="59"/>
      <c r="W83" s="59"/>
      <c r="X83" s="59"/>
      <c r="Y83" s="60"/>
    </row>
    <row r="84" spans="2:25" ht="48" customHeight="1" x14ac:dyDescent="0.2">
      <c r="B84" s="64"/>
      <c r="C84" s="64"/>
      <c r="D84" s="64"/>
      <c r="E84" s="64"/>
      <c r="F84" s="64"/>
      <c r="G84" s="64"/>
      <c r="H84" s="64"/>
      <c r="J84" s="61"/>
      <c r="K84" s="62"/>
      <c r="L84" s="62"/>
      <c r="M84" s="62"/>
      <c r="N84" s="62"/>
      <c r="O84" s="62"/>
      <c r="P84" s="62"/>
      <c r="Q84" s="63"/>
      <c r="S84" s="61"/>
      <c r="T84" s="62"/>
      <c r="U84" s="62"/>
      <c r="V84" s="62"/>
      <c r="W84" s="62"/>
      <c r="X84" s="62"/>
      <c r="Y84" s="63"/>
    </row>
    <row r="85" spans="2:25" ht="14.25" customHeight="1" x14ac:dyDescent="0.2"/>
    <row r="86" spans="2:25" ht="21" customHeight="1" x14ac:dyDescent="0.2">
      <c r="B86" s="56"/>
      <c r="C86" s="56"/>
      <c r="D86" s="56"/>
      <c r="E86" s="56"/>
      <c r="F86" s="56"/>
      <c r="G86" s="56"/>
      <c r="H86" s="56"/>
      <c r="J86" s="56"/>
      <c r="K86" s="56"/>
      <c r="L86" s="56"/>
      <c r="M86" s="56"/>
      <c r="N86" s="56"/>
      <c r="O86" s="56"/>
      <c r="P86" s="56"/>
      <c r="Q86" s="56"/>
      <c r="S86" s="35"/>
      <c r="T86" s="36"/>
      <c r="U86" s="36"/>
      <c r="V86" s="36"/>
      <c r="W86" s="36"/>
      <c r="X86" s="36"/>
      <c r="Y86" s="37"/>
    </row>
    <row r="87" spans="2:25" ht="21" customHeight="1" x14ac:dyDescent="0.2">
      <c r="B87" s="56"/>
      <c r="C87" s="56"/>
      <c r="D87" s="56"/>
      <c r="E87" s="56"/>
      <c r="F87" s="56"/>
      <c r="G87" s="56"/>
      <c r="H87" s="56"/>
      <c r="J87" s="56"/>
      <c r="K87" s="56"/>
      <c r="L87" s="56"/>
      <c r="M87" s="56"/>
      <c r="N87" s="56"/>
      <c r="O87" s="56"/>
      <c r="P87" s="56"/>
      <c r="Q87" s="56"/>
      <c r="S87" s="38"/>
      <c r="T87" s="39"/>
      <c r="U87" s="39"/>
      <c r="V87" s="39"/>
      <c r="W87" s="39"/>
      <c r="X87" s="39"/>
      <c r="Y87" s="40"/>
    </row>
    <row r="88" spans="2:25" ht="21" customHeight="1" x14ac:dyDescent="0.2">
      <c r="B88" s="56"/>
      <c r="C88" s="56"/>
      <c r="D88" s="56"/>
      <c r="E88" s="56"/>
      <c r="F88" s="56"/>
      <c r="G88" s="56"/>
      <c r="H88" s="56"/>
      <c r="J88" s="56"/>
      <c r="K88" s="56"/>
      <c r="L88" s="56"/>
      <c r="M88" s="56"/>
      <c r="N88" s="56"/>
      <c r="O88" s="56"/>
      <c r="P88" s="56"/>
      <c r="Q88" s="56"/>
      <c r="S88" s="38"/>
      <c r="T88" s="39"/>
      <c r="U88" s="39"/>
      <c r="V88" s="39"/>
      <c r="W88" s="39"/>
      <c r="X88" s="39"/>
      <c r="Y88" s="40"/>
    </row>
    <row r="89" spans="2:25" ht="21" customHeight="1" x14ac:dyDescent="0.2">
      <c r="B89" s="56"/>
      <c r="C89" s="56"/>
      <c r="D89" s="56"/>
      <c r="E89" s="56"/>
      <c r="F89" s="56"/>
      <c r="G89" s="56"/>
      <c r="H89" s="56"/>
      <c r="J89" s="56"/>
      <c r="K89" s="56"/>
      <c r="L89" s="56"/>
      <c r="M89" s="56"/>
      <c r="N89" s="56"/>
      <c r="O89" s="56"/>
      <c r="P89" s="56"/>
      <c r="Q89" s="56"/>
      <c r="S89" s="38"/>
      <c r="T89" s="39"/>
      <c r="U89" s="39"/>
      <c r="V89" s="39"/>
      <c r="W89" s="39"/>
      <c r="X89" s="39"/>
      <c r="Y89" s="40"/>
    </row>
    <row r="90" spans="2:25" ht="21" customHeight="1" x14ac:dyDescent="0.2">
      <c r="B90" s="56"/>
      <c r="C90" s="56"/>
      <c r="D90" s="56"/>
      <c r="E90" s="56"/>
      <c r="F90" s="56"/>
      <c r="G90" s="56"/>
      <c r="H90" s="56"/>
      <c r="J90" s="56"/>
      <c r="K90" s="56"/>
      <c r="L90" s="56"/>
      <c r="M90" s="56"/>
      <c r="N90" s="56"/>
      <c r="O90" s="56"/>
      <c r="P90" s="56"/>
      <c r="Q90" s="56"/>
      <c r="S90" s="38"/>
      <c r="T90" s="39"/>
      <c r="U90" s="39"/>
      <c r="V90" s="39"/>
      <c r="W90" s="39"/>
      <c r="X90" s="39"/>
      <c r="Y90" s="40"/>
    </row>
    <row r="91" spans="2:25" ht="21" customHeight="1" x14ac:dyDescent="0.2">
      <c r="B91" s="56"/>
      <c r="C91" s="56"/>
      <c r="D91" s="56"/>
      <c r="E91" s="56"/>
      <c r="F91" s="56"/>
      <c r="G91" s="56"/>
      <c r="H91" s="56"/>
      <c r="J91" s="56"/>
      <c r="K91" s="56"/>
      <c r="L91" s="56"/>
      <c r="M91" s="56"/>
      <c r="N91" s="56"/>
      <c r="O91" s="56"/>
      <c r="P91" s="56"/>
      <c r="Q91" s="56"/>
      <c r="S91" s="38"/>
      <c r="T91" s="39"/>
      <c r="U91" s="39"/>
      <c r="V91" s="39"/>
      <c r="W91" s="39"/>
      <c r="X91" s="39"/>
      <c r="Y91" s="40"/>
    </row>
    <row r="92" spans="2:25" ht="21" customHeight="1" x14ac:dyDescent="0.2">
      <c r="B92" s="56"/>
      <c r="C92" s="56"/>
      <c r="D92" s="56"/>
      <c r="E92" s="56"/>
      <c r="F92" s="56"/>
      <c r="G92" s="56"/>
      <c r="H92" s="56"/>
      <c r="J92" s="56"/>
      <c r="K92" s="56"/>
      <c r="L92" s="56"/>
      <c r="M92" s="56"/>
      <c r="N92" s="56"/>
      <c r="O92" s="56"/>
      <c r="P92" s="56"/>
      <c r="Q92" s="56"/>
      <c r="S92" s="38"/>
      <c r="T92" s="39"/>
      <c r="U92" s="39"/>
      <c r="V92" s="39"/>
      <c r="W92" s="39"/>
      <c r="X92" s="39"/>
      <c r="Y92" s="40"/>
    </row>
    <row r="93" spans="2:25" ht="21" customHeight="1" x14ac:dyDescent="0.2">
      <c r="B93" s="56"/>
      <c r="C93" s="56"/>
      <c r="D93" s="56"/>
      <c r="E93" s="56"/>
      <c r="F93" s="56"/>
      <c r="G93" s="56"/>
      <c r="H93" s="56"/>
      <c r="J93" s="56"/>
      <c r="K93" s="56"/>
      <c r="L93" s="56"/>
      <c r="M93" s="56"/>
      <c r="N93" s="56"/>
      <c r="O93" s="56"/>
      <c r="P93" s="56"/>
      <c r="Q93" s="56"/>
      <c r="S93" s="38"/>
      <c r="T93" s="39"/>
      <c r="U93" s="39"/>
      <c r="V93" s="39"/>
      <c r="W93" s="39"/>
      <c r="X93" s="39"/>
      <c r="Y93" s="40"/>
    </row>
    <row r="94" spans="2:25" ht="21" customHeight="1" x14ac:dyDescent="0.2">
      <c r="B94" s="56"/>
      <c r="C94" s="56"/>
      <c r="D94" s="56"/>
      <c r="E94" s="56"/>
      <c r="F94" s="56"/>
      <c r="G94" s="56"/>
      <c r="H94" s="56"/>
      <c r="J94" s="56"/>
      <c r="K94" s="56"/>
      <c r="L94" s="56"/>
      <c r="M94" s="56"/>
      <c r="N94" s="56"/>
      <c r="O94" s="56"/>
      <c r="P94" s="56"/>
      <c r="Q94" s="56"/>
      <c r="S94" s="38"/>
      <c r="T94" s="39"/>
      <c r="U94" s="39"/>
      <c r="V94" s="39"/>
      <c r="W94" s="39"/>
      <c r="X94" s="39"/>
      <c r="Y94" s="40"/>
    </row>
    <row r="95" spans="2:25" ht="21" customHeight="1" x14ac:dyDescent="0.2">
      <c r="B95" s="56"/>
      <c r="C95" s="56"/>
      <c r="D95" s="56"/>
      <c r="E95" s="56"/>
      <c r="F95" s="56"/>
      <c r="G95" s="56"/>
      <c r="H95" s="56"/>
      <c r="J95" s="56"/>
      <c r="K95" s="56"/>
      <c r="L95" s="56"/>
      <c r="M95" s="56"/>
      <c r="N95" s="56"/>
      <c r="O95" s="56"/>
      <c r="P95" s="56"/>
      <c r="Q95" s="56"/>
      <c r="S95" s="41"/>
      <c r="T95" s="42"/>
      <c r="U95" s="42"/>
      <c r="V95" s="42"/>
      <c r="W95" s="42"/>
      <c r="X95" s="42"/>
      <c r="Y95" s="43"/>
    </row>
    <row r="96" spans="2:25" ht="48" customHeight="1" x14ac:dyDescent="0.2">
      <c r="B96" s="57"/>
      <c r="C96" s="57"/>
      <c r="D96" s="57"/>
      <c r="E96" s="57"/>
      <c r="F96" s="57"/>
      <c r="G96" s="57"/>
      <c r="H96" s="57"/>
      <c r="J96" s="58"/>
      <c r="K96" s="59"/>
      <c r="L96" s="59"/>
      <c r="M96" s="59"/>
      <c r="N96" s="59"/>
      <c r="O96" s="59"/>
      <c r="P96" s="59"/>
      <c r="Q96" s="60"/>
      <c r="S96" s="44"/>
      <c r="T96" s="45"/>
      <c r="U96" s="45"/>
      <c r="V96" s="45"/>
      <c r="W96" s="45"/>
      <c r="X96" s="45"/>
      <c r="Y96" s="46"/>
    </row>
    <row r="97" spans="2:25" ht="48" customHeight="1" x14ac:dyDescent="0.2">
      <c r="B97" s="57"/>
      <c r="C97" s="57"/>
      <c r="D97" s="57"/>
      <c r="E97" s="57"/>
      <c r="F97" s="57"/>
      <c r="G97" s="57"/>
      <c r="H97" s="57"/>
      <c r="J97" s="61"/>
      <c r="K97" s="62"/>
      <c r="L97" s="62"/>
      <c r="M97" s="62"/>
      <c r="N97" s="62"/>
      <c r="O97" s="62"/>
      <c r="P97" s="62"/>
      <c r="Q97" s="63"/>
      <c r="S97" s="47"/>
      <c r="T97" s="48"/>
      <c r="U97" s="48"/>
      <c r="V97" s="48"/>
      <c r="W97" s="48"/>
      <c r="X97" s="48"/>
      <c r="Y97" s="49"/>
    </row>
    <row r="98" spans="2:25" ht="14.25" customHeight="1" x14ac:dyDescent="0.2"/>
    <row r="99" spans="2:25" ht="21" customHeight="1" x14ac:dyDescent="0.2">
      <c r="B99" s="35"/>
      <c r="C99" s="36"/>
      <c r="D99" s="36"/>
      <c r="E99" s="36"/>
      <c r="F99" s="36"/>
      <c r="G99" s="36"/>
      <c r="H99" s="37"/>
      <c r="J99" s="35"/>
      <c r="K99" s="36"/>
      <c r="L99" s="36"/>
      <c r="M99" s="36"/>
      <c r="N99" s="36"/>
      <c r="O99" s="36"/>
      <c r="P99" s="36"/>
      <c r="Q99" s="37"/>
      <c r="S99" s="35"/>
      <c r="T99" s="36"/>
      <c r="U99" s="36"/>
      <c r="V99" s="36"/>
      <c r="W99" s="36"/>
      <c r="X99" s="36"/>
      <c r="Y99" s="37"/>
    </row>
    <row r="100" spans="2:25" ht="21" customHeight="1" x14ac:dyDescent="0.2">
      <c r="B100" s="38"/>
      <c r="C100" s="39"/>
      <c r="D100" s="39"/>
      <c r="E100" s="39"/>
      <c r="F100" s="39"/>
      <c r="G100" s="39"/>
      <c r="H100" s="40"/>
      <c r="J100" s="38"/>
      <c r="K100" s="39"/>
      <c r="L100" s="39"/>
      <c r="M100" s="39"/>
      <c r="N100" s="39"/>
      <c r="O100" s="39"/>
      <c r="P100" s="39"/>
      <c r="Q100" s="40"/>
      <c r="S100" s="38"/>
      <c r="T100" s="39"/>
      <c r="U100" s="39"/>
      <c r="V100" s="39"/>
      <c r="W100" s="39"/>
      <c r="X100" s="39"/>
      <c r="Y100" s="40"/>
    </row>
    <row r="101" spans="2:25" ht="21" customHeight="1" x14ac:dyDescent="0.2">
      <c r="B101" s="38"/>
      <c r="C101" s="39"/>
      <c r="D101" s="39"/>
      <c r="E101" s="39"/>
      <c r="F101" s="39"/>
      <c r="G101" s="39"/>
      <c r="H101" s="40"/>
      <c r="J101" s="38"/>
      <c r="K101" s="39"/>
      <c r="L101" s="39"/>
      <c r="M101" s="39"/>
      <c r="N101" s="39"/>
      <c r="O101" s="39"/>
      <c r="P101" s="39"/>
      <c r="Q101" s="40"/>
      <c r="S101" s="38"/>
      <c r="T101" s="39"/>
      <c r="U101" s="39"/>
      <c r="V101" s="39"/>
      <c r="W101" s="39"/>
      <c r="X101" s="39"/>
      <c r="Y101" s="40"/>
    </row>
    <row r="102" spans="2:25" ht="21" customHeight="1" x14ac:dyDescent="0.2">
      <c r="B102" s="38"/>
      <c r="C102" s="39"/>
      <c r="D102" s="39"/>
      <c r="E102" s="39"/>
      <c r="F102" s="39"/>
      <c r="G102" s="39"/>
      <c r="H102" s="40"/>
      <c r="J102" s="38"/>
      <c r="K102" s="39"/>
      <c r="L102" s="39"/>
      <c r="M102" s="39"/>
      <c r="N102" s="39"/>
      <c r="O102" s="39"/>
      <c r="P102" s="39"/>
      <c r="Q102" s="40"/>
      <c r="S102" s="38"/>
      <c r="T102" s="39"/>
      <c r="U102" s="39"/>
      <c r="V102" s="39"/>
      <c r="W102" s="39"/>
      <c r="X102" s="39"/>
      <c r="Y102" s="40"/>
    </row>
    <row r="103" spans="2:25" ht="21" customHeight="1" x14ac:dyDescent="0.2">
      <c r="B103" s="38"/>
      <c r="C103" s="39"/>
      <c r="D103" s="39"/>
      <c r="E103" s="39"/>
      <c r="F103" s="39"/>
      <c r="G103" s="39"/>
      <c r="H103" s="40"/>
      <c r="J103" s="38"/>
      <c r="K103" s="39"/>
      <c r="L103" s="39"/>
      <c r="M103" s="39"/>
      <c r="N103" s="39"/>
      <c r="O103" s="39"/>
      <c r="P103" s="39"/>
      <c r="Q103" s="40"/>
      <c r="S103" s="38"/>
      <c r="T103" s="39"/>
      <c r="U103" s="39"/>
      <c r="V103" s="39"/>
      <c r="W103" s="39"/>
      <c r="X103" s="39"/>
      <c r="Y103" s="40"/>
    </row>
    <row r="104" spans="2:25" ht="21" customHeight="1" x14ac:dyDescent="0.2">
      <c r="B104" s="38"/>
      <c r="C104" s="39"/>
      <c r="D104" s="39"/>
      <c r="E104" s="39"/>
      <c r="F104" s="39"/>
      <c r="G104" s="39"/>
      <c r="H104" s="40"/>
      <c r="J104" s="38"/>
      <c r="K104" s="39"/>
      <c r="L104" s="39"/>
      <c r="M104" s="39"/>
      <c r="N104" s="39"/>
      <c r="O104" s="39"/>
      <c r="P104" s="39"/>
      <c r="Q104" s="40"/>
      <c r="S104" s="38"/>
      <c r="T104" s="39"/>
      <c r="U104" s="39"/>
      <c r="V104" s="39"/>
      <c r="W104" s="39"/>
      <c r="X104" s="39"/>
      <c r="Y104" s="40"/>
    </row>
    <row r="105" spans="2:25" ht="21" customHeight="1" x14ac:dyDescent="0.2">
      <c r="B105" s="38"/>
      <c r="C105" s="39"/>
      <c r="D105" s="39"/>
      <c r="E105" s="39"/>
      <c r="F105" s="39"/>
      <c r="G105" s="39"/>
      <c r="H105" s="40"/>
      <c r="J105" s="38"/>
      <c r="K105" s="39"/>
      <c r="L105" s="39"/>
      <c r="M105" s="39"/>
      <c r="N105" s="39"/>
      <c r="O105" s="39"/>
      <c r="P105" s="39"/>
      <c r="Q105" s="40"/>
      <c r="S105" s="38"/>
      <c r="T105" s="39"/>
      <c r="U105" s="39"/>
      <c r="V105" s="39"/>
      <c r="W105" s="39"/>
      <c r="X105" s="39"/>
      <c r="Y105" s="40"/>
    </row>
    <row r="106" spans="2:25" ht="21" customHeight="1" x14ac:dyDescent="0.2">
      <c r="B106" s="38"/>
      <c r="C106" s="39"/>
      <c r="D106" s="39"/>
      <c r="E106" s="39"/>
      <c r="F106" s="39"/>
      <c r="G106" s="39"/>
      <c r="H106" s="40"/>
      <c r="J106" s="38"/>
      <c r="K106" s="39"/>
      <c r="L106" s="39"/>
      <c r="M106" s="39"/>
      <c r="N106" s="39"/>
      <c r="O106" s="39"/>
      <c r="P106" s="39"/>
      <c r="Q106" s="40"/>
      <c r="S106" s="38"/>
      <c r="T106" s="39"/>
      <c r="U106" s="39"/>
      <c r="V106" s="39"/>
      <c r="W106" s="39"/>
      <c r="X106" s="39"/>
      <c r="Y106" s="40"/>
    </row>
    <row r="107" spans="2:25" ht="21" customHeight="1" x14ac:dyDescent="0.2">
      <c r="B107" s="38"/>
      <c r="C107" s="39"/>
      <c r="D107" s="39"/>
      <c r="E107" s="39"/>
      <c r="F107" s="39"/>
      <c r="G107" s="39"/>
      <c r="H107" s="40"/>
      <c r="J107" s="38"/>
      <c r="K107" s="39"/>
      <c r="L107" s="39"/>
      <c r="M107" s="39"/>
      <c r="N107" s="39"/>
      <c r="O107" s="39"/>
      <c r="P107" s="39"/>
      <c r="Q107" s="40"/>
      <c r="S107" s="38"/>
      <c r="T107" s="39"/>
      <c r="U107" s="39"/>
      <c r="V107" s="39"/>
      <c r="W107" s="39"/>
      <c r="X107" s="39"/>
      <c r="Y107" s="40"/>
    </row>
    <row r="108" spans="2:25" ht="21" customHeight="1" x14ac:dyDescent="0.2">
      <c r="B108" s="41"/>
      <c r="C108" s="42"/>
      <c r="D108" s="42"/>
      <c r="E108" s="42"/>
      <c r="F108" s="42"/>
      <c r="G108" s="42"/>
      <c r="H108" s="43"/>
      <c r="J108" s="41"/>
      <c r="K108" s="42"/>
      <c r="L108" s="42"/>
      <c r="M108" s="42"/>
      <c r="N108" s="42"/>
      <c r="O108" s="42"/>
      <c r="P108" s="42"/>
      <c r="Q108" s="43"/>
      <c r="S108" s="41"/>
      <c r="T108" s="42"/>
      <c r="U108" s="42"/>
      <c r="V108" s="42"/>
      <c r="W108" s="42"/>
      <c r="X108" s="42"/>
      <c r="Y108" s="43"/>
    </row>
    <row r="109" spans="2:25" ht="48" customHeight="1" x14ac:dyDescent="0.2">
      <c r="B109" s="44"/>
      <c r="C109" s="45"/>
      <c r="D109" s="45"/>
      <c r="E109" s="45"/>
      <c r="F109" s="45"/>
      <c r="G109" s="45"/>
      <c r="H109" s="46"/>
      <c r="J109" s="50"/>
      <c r="K109" s="51"/>
      <c r="L109" s="51"/>
      <c r="M109" s="51"/>
      <c r="N109" s="51"/>
      <c r="O109" s="51"/>
      <c r="P109" s="51"/>
      <c r="Q109" s="52"/>
      <c r="S109" s="44"/>
      <c r="T109" s="45"/>
      <c r="U109" s="45"/>
      <c r="V109" s="45"/>
      <c r="W109" s="45"/>
      <c r="X109" s="45"/>
      <c r="Y109" s="46"/>
    </row>
    <row r="110" spans="2:25" ht="48" customHeight="1" x14ac:dyDescent="0.2">
      <c r="B110" s="47"/>
      <c r="C110" s="48"/>
      <c r="D110" s="48"/>
      <c r="E110" s="48"/>
      <c r="F110" s="48"/>
      <c r="G110" s="48"/>
      <c r="H110" s="49"/>
      <c r="J110" s="53"/>
      <c r="K110" s="54"/>
      <c r="L110" s="54"/>
      <c r="M110" s="54"/>
      <c r="N110" s="54"/>
      <c r="O110" s="54"/>
      <c r="P110" s="54"/>
      <c r="Q110" s="55"/>
      <c r="S110" s="47"/>
      <c r="T110" s="48"/>
      <c r="U110" s="48"/>
      <c r="V110" s="48"/>
      <c r="W110" s="48"/>
      <c r="X110" s="48"/>
      <c r="Y110" s="49"/>
    </row>
    <row r="111" spans="2:25" ht="14.25" customHeight="1" x14ac:dyDescent="0.2"/>
    <row r="112" spans="2:25" ht="14.25" customHeight="1" x14ac:dyDescent="0.2"/>
    <row r="113" spans="5:24" ht="21" customHeight="1" x14ac:dyDescent="0.2">
      <c r="E113" s="17" t="s">
        <v>60</v>
      </c>
      <c r="F113" s="32"/>
      <c r="G113" s="32"/>
      <c r="H113" s="32"/>
      <c r="I113" s="32"/>
      <c r="J113" s="32"/>
      <c r="Q113" s="17" t="s">
        <v>61</v>
      </c>
      <c r="R113" s="32"/>
      <c r="S113" s="32"/>
      <c r="T113" s="32"/>
      <c r="U113" s="32"/>
      <c r="V113" s="32"/>
      <c r="W113" s="32"/>
    </row>
    <row r="114" spans="5:24" ht="21" customHeight="1" x14ac:dyDescent="0.2">
      <c r="E114" s="17" t="s">
        <v>62</v>
      </c>
      <c r="F114" s="33"/>
      <c r="G114" s="33"/>
      <c r="H114" s="33"/>
      <c r="I114" s="33"/>
      <c r="J114" s="33"/>
      <c r="K114" s="5" t="s">
        <v>63</v>
      </c>
      <c r="Q114" s="17" t="s">
        <v>62</v>
      </c>
      <c r="R114" s="32"/>
      <c r="S114" s="32"/>
      <c r="T114" s="32"/>
      <c r="U114" s="32"/>
      <c r="V114" s="32"/>
      <c r="W114" s="32"/>
      <c r="X114" s="5" t="s">
        <v>63</v>
      </c>
    </row>
    <row r="115" spans="5:24" ht="21" customHeight="1" x14ac:dyDescent="0.2">
      <c r="E115" s="17" t="s">
        <v>64</v>
      </c>
      <c r="F115" s="33"/>
      <c r="G115" s="33"/>
      <c r="H115" s="33"/>
      <c r="I115" s="33"/>
      <c r="J115" s="33"/>
      <c r="Q115" s="34"/>
      <c r="R115" s="34"/>
      <c r="S115" s="34"/>
      <c r="T115" s="34"/>
      <c r="U115" s="34"/>
      <c r="V115" s="34"/>
      <c r="W115" s="34"/>
      <c r="X115" s="34"/>
    </row>
    <row r="116" spans="5:24" ht="24" customHeight="1" x14ac:dyDescent="0.2">
      <c r="E116" s="17" t="s">
        <v>65</v>
      </c>
      <c r="F116" s="29"/>
      <c r="G116" s="29"/>
      <c r="H116" s="29"/>
      <c r="I116" s="29"/>
      <c r="J116" s="29"/>
      <c r="Q116" s="17" t="s">
        <v>65</v>
      </c>
      <c r="R116" s="30"/>
      <c r="S116" s="30"/>
      <c r="T116" s="30"/>
      <c r="U116" s="30"/>
      <c r="V116" s="30"/>
      <c r="W116" s="30"/>
    </row>
    <row r="117" spans="5:24" ht="24" customHeight="1" x14ac:dyDescent="0.2">
      <c r="E117" s="17" t="s">
        <v>66</v>
      </c>
      <c r="F117" s="31"/>
      <c r="G117" s="31"/>
      <c r="H117" s="31"/>
      <c r="I117" s="31"/>
      <c r="J117" s="31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00F429F1-FEC5-4030-9CED-4717E294A191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E622DC3F-8B01-49FF-997C-ADC91519EFB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3E605782-B573-4CEA-9EC2-D33F276BE4E7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91807BDD-8E35-4AA4-85D7-C1073AD6FAF9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4BEF587-691C-4819-9531-ED5D447D32D7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C14E4F63-516C-49AF-A751-270BA6CC29A3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80CB7F20-0CC7-4C69-92E8-837570530C84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6A2E2F00-06BE-4409-AD08-3F4AF276FD43}">
          <x14:formula1>
            <xm:f>LIST!$E$2:$E$9</xm:f>
          </x14:formula1>
          <xm:sqref>B47:L51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24</vt:i4>
      </vt:variant>
      <vt:variant>
        <vt:lpstr>ช่วงที่มีชื่อ</vt:lpstr>
      </vt:variant>
      <vt:variant>
        <vt:i4>23</vt:i4>
      </vt:variant>
    </vt:vector>
  </HeadingPairs>
  <TitlesOfParts>
    <vt:vector size="47" baseType="lpstr">
      <vt:lpstr>LIST</vt:lpstr>
      <vt:lpstr>สจป.ที่ 1 (ชม)</vt:lpstr>
      <vt:lpstr>สจป.ที่ 1 สข.มฮ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(ชบ)</vt:lpstr>
      <vt:lpstr>สจป.ที่ 9 สข.ปบ</vt:lpstr>
      <vt:lpstr>สจป.ที่ 10 (รบ)</vt:lpstr>
      <vt:lpstr>สจป.ที่ 10 สข.พบ</vt:lpstr>
      <vt:lpstr>สจป.ที่ 11 (สฎ)</vt:lpstr>
      <vt:lpstr>สจป.ที่ 12 (นศ)</vt:lpstr>
      <vt:lpstr>สจป.ที่ 12 สข.กบ</vt:lpstr>
      <vt:lpstr>สจป.ที่ 13 (สข)</vt:lpstr>
      <vt:lpstr>สจป.ที่ 13 สข.นร</vt:lpstr>
      <vt:lpstr>'สจป.ที่ 1 (ชม)'!Print_Area</vt:lpstr>
      <vt:lpstr>'สจป.ที่ 1 สข.มฮ'!Print_Area</vt:lpstr>
      <vt:lpstr>'สจป.ที่ 10 (รบ)'!Print_Area</vt:lpstr>
      <vt:lpstr>'สจป.ที่ 10 สข.พบ'!Print_Area</vt:lpstr>
      <vt:lpstr>'สจป.ที่ 11 (สฎ)'!Print_Area</vt:lpstr>
      <vt:lpstr>'สจป.ที่ 12 (นศ)'!Print_Area</vt:lpstr>
      <vt:lpstr>'สจป.ที่ 12 สข.กบ'!Print_Area</vt:lpstr>
      <vt:lpstr>'สจป.ที่ 13 (สข)'!Print_Area</vt:lpstr>
      <vt:lpstr>'สจป.ที่ 13 สข.นร'!Print_Area</vt:lpstr>
      <vt:lpstr>'สจป.ที่ 2 (ชร)'!Print_Area</vt:lpstr>
      <vt:lpstr>'สจป.ที่ 3 (ลป)'!Print_Area</vt:lpstr>
      <vt:lpstr>'สจป.ที่ 3 สข.พร'!Print_Area</vt:lpstr>
      <vt:lpstr>'สจป.ที่ 4 (ตก)'!Print_Area</vt:lpstr>
      <vt:lpstr>'สจป.ที่ 4 สข.นว'!Print_Area</vt:lpstr>
      <vt:lpstr>'สจป.ที่ 4 สข.พล'!Print_Area</vt:lpstr>
      <vt:lpstr>'สจป.ที่ 5 (สบ)'!Print_Area</vt:lpstr>
      <vt:lpstr>'สจป.ที่ 6 (อด)'!Print_Area</vt:lpstr>
      <vt:lpstr>'สจป.ที่ 6 สข.นพ'!Print_Area</vt:lpstr>
      <vt:lpstr>'สจป.ที่ 7 (ขก)'!Print_Area</vt:lpstr>
      <vt:lpstr>'สจป.ที่ 7 สข.อบ'!Print_Area</vt:lpstr>
      <vt:lpstr>'สจป.ที่ 8 (นม)'!Print_Area</vt:lpstr>
      <vt:lpstr>'สจป.ที่ 9 (ชบ)'!Print_Area</vt:lpstr>
      <vt:lpstr>'สจป.ที่ 9 สข.ปบ'!Print_Area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โสฬส เอี่ยมเหมือน</cp:lastModifiedBy>
  <cp:lastPrinted>2022-11-07T07:54:14Z</cp:lastPrinted>
  <dcterms:created xsi:type="dcterms:W3CDTF">2021-11-29T04:23:48Z</dcterms:created>
  <dcterms:modified xsi:type="dcterms:W3CDTF">2023-05-09T01:22:27Z</dcterms:modified>
</cp:coreProperties>
</file>