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codeName="ThisWorkbook" defaultThemeVersion="166925"/>
  <bookViews>
    <workbookView xWindow="65428" yWindow="65428" windowWidth="23256" windowHeight="12576" tabRatio="916" activeTab="0"/>
  </bookViews>
  <sheets>
    <sheet name="สจป.ที่ 3 (ลป)" sheetId="1" r:id="rId1"/>
    <sheet name="LIST" sheetId="4" state="hidden" r:id="rId2"/>
  </sheets>
  <definedNames>
    <definedName name="_xlnm.Print_Area" localSheetId="0">'สจป.ที่ 3 (ลป)'!$A$1:$Z$134</definedName>
    <definedName name="ปัญหาจากการดำเนินงาน">'LIST'!$G$2:$G$10</definedName>
    <definedName name="ปัญหาด้านงบประมาณ">'LIST'!$A$2:$A$6</definedName>
    <definedName name="ปัญหาด้านบุคลากร">'LIST'!$C$2:$C$10</definedName>
    <definedName name="ปัญหาด้านสิ่งอำนวยความสะดวก">'LIST'!$E$2:$E$9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<sst xmlns="http://schemas.openxmlformats.org/spreadsheetml/2006/main" count="120" uniqueCount="92">
  <si>
    <t>ผู้จัดทำข้อมูล</t>
  </si>
  <si>
    <t>(</t>
  </si>
  <si>
    <t>)</t>
  </si>
  <si>
    <t>ผู้รับรองรายงาน</t>
  </si>
  <si>
    <t>ตำแหน่ง</t>
  </si>
  <si>
    <t>วันที่</t>
  </si>
  <si>
    <t>เบอร์ติดต่อ</t>
  </si>
  <si>
    <r>
      <rPr>
        <b/>
        <sz val="16"/>
        <color theme="1"/>
        <rFont val="TH SarabunIT๙"/>
        <family val="2"/>
      </rPr>
      <t>5. รูปภาพประกอบการดำเนินงาน พร้อมคำบรรยายใต้รูปภาพ</t>
    </r>
    <r>
      <rPr>
        <sz val="16"/>
        <color theme="1"/>
        <rFont val="TH SarabunIT๙"/>
        <family val="2"/>
      </rPr>
      <t xml:space="preserve"> (จำนวนรูปภาพไม่น้อยกว่า 6 รูป และความละเอียดของรูปภาพต้องไม่น้อยกว่า 1 MB)</t>
    </r>
  </si>
  <si>
    <r>
      <rPr>
        <b/>
        <sz val="16"/>
        <color theme="1"/>
        <rFont val="TH SarabunIT๙"/>
        <family val="2"/>
      </rPr>
      <t>4. ข้อคิดเห็น/ข้อเสนอแนะเพิ่มเติม เพื่อพัฒนาการดำเนินกิจกรรมให้เกิดผลสัมฤทธิ์ได้อย่างมีประสิทธิภาพ</t>
    </r>
    <r>
      <rPr>
        <sz val="16"/>
        <color theme="1"/>
        <rFont val="TH SarabunIT๙"/>
        <family val="2"/>
      </rPr>
      <t xml:space="preserve"> (โปรดระบุ)</t>
    </r>
  </si>
  <si>
    <r>
      <rPr>
        <b/>
        <sz val="16"/>
        <color theme="1"/>
        <rFont val="TH SarabunIT๙"/>
        <family val="2"/>
      </rPr>
      <t>3. ปัญหาอุปสรรคจากการดำเนินงานและแนวทางแก้ไข</t>
    </r>
    <r>
      <rPr>
        <sz val="16"/>
        <color theme="1"/>
        <rFont val="TH SarabunIT๙"/>
        <family val="2"/>
      </rPr>
      <t xml:space="preserve"> (โปรดกรอกข้อมูลคำอธิบายและแนวทางแก้ไขในประเด็นปัญหา พร้อมทั้งจัดลำดับปัญหาที่ท่านต้องการแก้ไขอย่างเร่งด่วน)</t>
    </r>
  </si>
  <si>
    <t>ที่</t>
  </si>
  <si>
    <t>ปัญหาอุปสรรคจากการดำเนินงาน</t>
  </si>
  <si>
    <t>คำอธิบาย</t>
  </si>
  <si>
    <t>แนวทางแก้ไข</t>
  </si>
  <si>
    <t>ลำดับปัญหาที่ต้องแก้ไขอย่างเร่งด่วน</t>
  </si>
  <si>
    <t>2.3 ปัญหาด้านสิ่งอำนวยความสะดวก</t>
  </si>
  <si>
    <t>2.2 ปัญหาด้านบุคลากร</t>
  </si>
  <si>
    <t>2.1 ปัญหาด้านงบประมาณ</t>
  </si>
  <si>
    <t>ปัญหาอุปสรรคพื้นฐาน</t>
  </si>
  <si>
    <r>
      <rPr>
        <b/>
        <sz val="16"/>
        <color theme="1"/>
        <rFont val="TH SarabunIT๙"/>
        <family val="2"/>
      </rPr>
      <t>2. ปัญหาอุปสรรคพื้นฐาน</t>
    </r>
    <r>
      <rPr>
        <sz val="16"/>
        <color theme="1"/>
        <rFont val="TH SarabunIT๙"/>
        <family val="2"/>
      </rPr>
      <t xml:space="preserve"> (โปรดกรอกข้อมูลคำอธิบายถึงประเด็นปัญหา พร้อมทั้งจัดลำดับปัญหาที่ท่านต้องการแก้ไขอย่างเร่งด่วน)</t>
    </r>
  </si>
  <si>
    <t>แบบติดตามผลการดำเนินงาน ประจำปีงบประมาณ พ.ศ. 2565</t>
  </si>
  <si>
    <t>1. แผน/ผลการดำเนินงาน</t>
  </si>
  <si>
    <t>1.1 หน่วยงานได้รับแผนการปฏิบัติงานและแผนการใช้จ่ายเงิน (ปม. 1 - 2) ประจำปีงบประมาณ พ.ศ. 2565 เมื่อวันที่</t>
  </si>
  <si>
    <t>1.2 แผน/ผลการปฏิบัติงานและแผนการใช้จ่ายเงิน ข้อมูล ณ วันที่</t>
  </si>
  <si>
    <t>กิจกรรม/งานที่ปฏิบัติ (หน่วยนับ)</t>
  </si>
  <si>
    <t xml:space="preserve">    1.3 ขั้นตอนการดำเนินงานโดยละเอียด</t>
  </si>
  <si>
    <t>รวม</t>
  </si>
  <si>
    <t>ขั้นตอนการดำเนินงาน (หน่วยนับ)</t>
  </si>
  <si>
    <t>ค่าเป้าหมายตามแผน</t>
  </si>
  <si>
    <t>ยังไม่ดำเนินการ</t>
  </si>
  <si>
    <t>อยู่ระหว่างดำเนินการ</t>
  </si>
  <si>
    <t>ดำเนินการแล้วเสร็จ</t>
  </si>
  <si>
    <t>ค่าเฉลี่ยถ่วงน้ำหนัก</t>
  </si>
  <si>
    <t>หมายเหตุ</t>
  </si>
  <si>
    <t>ร้อยละของ
ความก้าวหน้า
ในภาพรวม</t>
  </si>
  <si>
    <t>แผน</t>
  </si>
  <si>
    <t>ผล</t>
  </si>
  <si>
    <t>ร้อยละ</t>
  </si>
  <si>
    <t>แผน/ผลการดำเนินงาน</t>
  </si>
  <si>
    <t>แผน/ผลการใช้จ่ายเงิน (บาท)</t>
  </si>
  <si>
    <t>ร้อยละของความก้าวหน้าผลการดำเนินงานจริงในภาพรวมของกิจกรรม</t>
  </si>
  <si>
    <t>ปัญหาด้านงบประมาณ</t>
  </si>
  <si>
    <t>ปัญหาด้านบุคลากร</t>
  </si>
  <si>
    <t>ปัญหาด้านสิ่งอำนวยความสะดวก</t>
  </si>
  <si>
    <t>หน่วยงานได้รับงบประมาณล่าช้า</t>
  </si>
  <si>
    <t>จำนวนอัตรากำลังของบุคลากรไม่สอดคล้องกับปริมาณงาน</t>
  </si>
  <si>
    <t>ไม่มียานพาหนะสำหรับการปฏิบัติงาน</t>
  </si>
  <si>
    <t>การไม่ได้รับความร่วมมือจากหน่วยงาน เช่น การประสานข้อมูลระหว่างหน่วยงาน การให้คำแนะนำหรือปรึกษาต่าง ๆ</t>
  </si>
  <si>
    <t>หน่วยงานได้รับงบประมาณไม่ต่อเนื่อง (เป็นงวด) ซึ่งส่งผลให้การดำเนินงานไม่เป็นไปตามกรอบระยะเวลาที่กำหนด</t>
  </si>
  <si>
    <t>การขาดแคลนอัตรากำลังที่มาทดแทน ในกรณีการเกษียณอายุราชการ การลาออกจากราชการ หรือเสียชีวิต</t>
  </si>
  <si>
    <t>ยานพาหนะเสื่อมสภาพ หรือชำรุด และ/หรือไม่เพียงพอต่อการปฏิบัติงาน</t>
  </si>
  <si>
    <t>ฐานข้อมูลของหน่วยงานไม่ครบถ้วน ถูกต้อง และเป็นปัจจุบัน ซึ่งส่งผลต่อการปฏิบัติงานตามภารกิจ</t>
  </si>
  <si>
    <t>หน่วยงานไม่ได้รับการจัดสรรงบประมาณ</t>
  </si>
  <si>
    <t>การขาดแคลนอัตรากำลังในตำแหน่งที่จำเป็นและเชี่ยวชาญเฉพาะด้าน เช่น นิติกร</t>
  </si>
  <si>
    <t>ยานพาหนะที่ได้รับการจัดสรร ไม่เหมาะสมกับภารกิจที่ปฏิบัติ</t>
  </si>
  <si>
    <t>ประชาชนกลุ่มเป้าหมายส่วนใหญ่ขาดความรู้และความเข้าใจในด้านการป่าไม้ ส่งผลให้เกิดความขัดแย้งกับเจ้าหน้าที่ของรัฐ และ/หรือไม่ให้ความร่วมมือในการปฏิบัติงาน</t>
  </si>
  <si>
    <t>งบประมาณไม่เพียงพอในการปฏิบัติงาน</t>
  </si>
  <si>
    <t>เจ้าหน้าที่ขาดความรู้ ความเข้าใจ และทักษะที่จำเป็นในการปฏิบัติงาน</t>
  </si>
  <si>
    <t>ไม่มีครุภัณฑ์ (ไม่ใช่ยานพาหนะ) สำหรับการปฏิบัติงาน</t>
  </si>
  <si>
    <t>มาตรการ/แนวทางสำหรับการปฏิบัติงานไม่ชัดเจน ส่งผลให้การปฏิบัติงานไม่เป็นไปตามเป้าหมายที่กำหนด</t>
  </si>
  <si>
    <t>อื่น ๆ (ระบุพร้อมคำอธิบาย)</t>
  </si>
  <si>
    <t>ตำแหน่งงานของบุคลากรไม่สอดคล้องกับงานที่ปฏิบัติ เช่น ตำแหน่งนักวิชาการป่าไม้ปฏิบัติงานพัสดุ</t>
  </si>
  <si>
    <t>ครุภัณฑ์ (ไม่ใช่ยานพาหนะ) ที่ได้รับการจัดสรร ไม่เหมาะสมกับภารกิจที่ปฏิบัติ</t>
  </si>
  <si>
    <t>การกำหนดหลักเกณฑ์และคุณสมบัติของผู้เข้าร่วมโครงการในงานส่งเสริมการปลูกไม้เศรษฐกิจและการปลูกไม้โตเร็วไม่สนองตอบต่อกลุ่มเป้าหมาย</t>
  </si>
  <si>
    <t>ศักยภาพของบุคลากรไม่ตอบสนองต่อภารกิจที่ปฏิบัติ เช่น บุคลากรที่ปฏิบัติงานลาดตระเวนมีอายุมาก ทำให้ขาดความคล่องตัวในการปฏิบัติงาน</t>
  </si>
  <si>
    <t>ครุภัณฑ์ (ไม่ใช่ยานพาหนะ) เสื่อมสภาพ หรือชำรุด และ/หรือไม่เพียงพอต่อการปฏิบัติงาน</t>
  </si>
  <si>
    <t>เจ้าหน้าที่มีความเสี่ยงจากเหตุการณ์ความไม่สงบในพื้นที่จังหวัดชายแดนภาคใต้</t>
  </si>
  <si>
    <t>การเลื่อนระดับของบุคลากรในสายงานสนับสนุน</t>
  </si>
  <si>
    <t>บ้านพัก และ/หรืออาคารสำนักงานเสื่อมสภาพ หรือชำรุด และ/หรือไม่เพียงพอ</t>
  </si>
  <si>
    <t>กระบวนการทางกฎหมายใช้ระยะเวลาค่อนข้างมาก ส่งผลให้การปฏิบัติงานเกิดความล่าช้า ขาดความต่อเนื่อง และไม่สามารถดำเนินการได้ตามระยะเวลาที่กำหนด</t>
  </si>
  <si>
    <t>ขาดแรงจูงใจในการปฏิบัติงาน เช่น สวัสดิการสนับสนุนเจ้าหน้าที่ที่ปฏิบัติงานในพื้นที่จังหวัดชายแดนภาคใต้</t>
  </si>
  <si>
    <t>การขาดแคลนแหล่งน้ำในช่วงฤดูแล้ง</t>
  </si>
  <si>
    <t>คำอธิบายภาพ</t>
  </si>
  <si>
    <t>กิจกรรมโครงการสร้างป่าสร้างรายได้</t>
  </si>
  <si>
    <t>งานสร้างป่าสร้างรายได้ (ไร่)</t>
  </si>
  <si>
    <t>งานสร้างป่าสร้างรายได้</t>
  </si>
  <si>
    <t>การรวบรวมและวิเคราะห์ข้อมูล (ไร่)</t>
  </si>
  <si>
    <t>การคัดเลือกผู้นำโครงการและประชุมผู้นำโครงการ (โครงการ/ครั้ง)</t>
  </si>
  <si>
    <t>จัดทำประชาคมเพื่อรับสมัครผู้เข้าร่วมโครงการ (โครงการ/ครั้ง)</t>
  </si>
  <si>
    <t>จัดตั้งคณะกรรมการและระดับอำเภอและคณะทำงานระดับตำบล (โครงการ/ครั้ง)</t>
  </si>
  <si>
    <t>ประชุมผู้เข้าร่วมโครงการสร้างป่า สร้างรายได้ เพื่อชี้แจงทำความเข้าใจและให้ความรู้ (โครงการ/ครั้ง)</t>
  </si>
  <si>
    <t>นำผู้เข้าร่วมโครงการสร้างป่า สร้างรายได้ทัศนศึกษา
(โครงการ/ครั้ง)</t>
  </si>
  <si>
    <t>สรุปความเหมาะสมในการปลูกพืชแยกเป็นรายหมู่บ้าน ระบุจำนวนไม้ป่าและพืชเกษตร (โครงการ/ครั้ง)</t>
  </si>
  <si>
    <t>ประชุมคณะกรรมการระดับอำเภอ เพื่อพิจารณาความเหมาะสมพันธุ์ไม้และอื่นๆ (โครงการ/ครั้ง)</t>
  </si>
  <si>
    <t>จัดหาพันธุ์ไม้ (220 กล้า /ไร่) (กล้า)</t>
  </si>
  <si>
    <t>จัดทำแผนการปลูก และการปลูกพืช (ไร่)</t>
  </si>
  <si>
    <t>ส่งเสริมกระบวนการกลุ่ม และจดทะเบียนกลุ่มกับทางราชการ เช่น กลุ่มวิสาหกิจชุมชน เป็นต้น (3 กลุ่ม/โครงการ)</t>
  </si>
  <si>
    <t>การติดตามให้คำแนะนำและแก้ไขปัญหา (4 ครั้ง/ปี/โครงการ)</t>
  </si>
  <si>
    <t>คณะทำงานระดับตำบล สำรวจวิเคราะห์พื้นที่เป็นรายครัวเรือน
และกำหนดขอบเขตพื้นที่เป้าหมายรวมทั้งสำรวจพันธุ์ไม้
รายบุคคล (ไร่)</t>
  </si>
  <si>
    <t>สำนักจัดการทรัพยากรป่าไม้ที่ 3 (ลำปาง)</t>
  </si>
  <si>
    <t>ผู้อำนวยการสำนักจัดการทรัพยากรป่าไม้ที่ 3 (ลำปาง)</t>
  </si>
  <si>
    <t>รอบระหว่างปี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</si>
</sst>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_ ;\-#,##0\ "/>
    <numFmt numFmtId="165" formatCode="#,##0.00_ ;\-#,##0.00\ "/>
    <numFmt numFmtId="166" formatCode="[$-187041E]d\ mmmm\ yyyy;@"/>
    <numFmt numFmtId="167" formatCode="0##\ \-\ ####\ \-\ ####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20"/>
      <color rgb="FFFF0000"/>
      <name val="TH SarabunIT๙"/>
      <family val="2"/>
    </font>
    <font>
      <b/>
      <sz val="18"/>
      <color rgb="FFFF0000"/>
      <name val="TH SarabunIT๙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9EDFF"/>
        <bgColor indexed="64"/>
      </patternFill>
    </fill>
  </fills>
  <borders count="15">
    <border>
      <left/>
      <right/>
      <top/>
      <bottom/>
      <diagonal/>
    </border>
    <border>
      <left style="thin">
        <color rgb="FFCDDAE8"/>
      </left>
      <right style="thin">
        <color rgb="FFCDDAE8"/>
      </right>
      <top style="thin">
        <color rgb="FFCDDAE8"/>
      </top>
      <bottom style="thin">
        <color rgb="FFCDDAE8"/>
      </bottom>
    </border>
    <border>
      <left/>
      <right/>
      <top/>
      <bottom style="thin">
        <color rgb="FFCDDAE8"/>
      </bottom>
    </border>
    <border>
      <left style="thin">
        <color rgb="FFCDDAE8"/>
      </left>
      <right/>
      <top style="thin">
        <color rgb="FFCDDAE8"/>
      </top>
      <bottom style="thin">
        <color rgb="FFCDDAE8"/>
      </bottom>
    </border>
    <border>
      <left/>
      <right/>
      <top style="thin">
        <color rgb="FFCDDAE8"/>
      </top>
      <bottom style="thin">
        <color rgb="FFCDDAE8"/>
      </bottom>
    </border>
    <border>
      <left/>
      <right style="thin">
        <color rgb="FFCDDAE8"/>
      </right>
      <top style="thin">
        <color rgb="FFCDDAE8"/>
      </top>
      <bottom style="thin">
        <color rgb="FFCDDAE8"/>
      </bottom>
    </border>
    <border>
      <left style="thin">
        <color rgb="FFCDDAE8"/>
      </left>
      <right/>
      <top style="thin">
        <color rgb="FFCDDAE8"/>
      </top>
      <bottom/>
    </border>
    <border>
      <left/>
      <right/>
      <top style="thin">
        <color rgb="FFCDDAE8"/>
      </top>
      <bottom/>
    </border>
    <border>
      <left/>
      <right style="thin">
        <color rgb="FFCDDAE8"/>
      </right>
      <top style="thin">
        <color rgb="FFCDDAE8"/>
      </top>
      <bottom/>
    </border>
    <border>
      <left style="thin">
        <color rgb="FFCDDAE8"/>
      </left>
      <right/>
      <top/>
      <bottom/>
    </border>
    <border>
      <left/>
      <right style="thin">
        <color rgb="FFCDDAE8"/>
      </right>
      <top/>
      <bottom/>
    </border>
    <border>
      <left style="thin">
        <color rgb="FFCDDAE8"/>
      </left>
      <right/>
      <top/>
      <bottom style="thin">
        <color rgb="FFCDDAE8"/>
      </bottom>
    </border>
    <border>
      <left/>
      <right style="thin">
        <color rgb="FFCDDAE8"/>
      </right>
      <top/>
      <bottom style="thin">
        <color rgb="FFCDDAE8"/>
      </bottom>
    </border>
    <border>
      <left/>
      <right/>
      <top style="dotted"/>
      <bottom style="dotted"/>
    </border>
    <border>
      <left/>
      <right/>
      <top/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3" fillId="3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 vertical="top"/>
    </xf>
    <xf numFmtId="0" fontId="2" fillId="4" borderId="0" xfId="0" applyFont="1" applyFill="1" applyBorder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166" fontId="2" fillId="4" borderId="0" xfId="0" applyNumberFormat="1" applyFont="1" applyFill="1" applyBorder="1" applyAlignment="1">
      <alignment vertical="top"/>
    </xf>
    <xf numFmtId="0" fontId="2" fillId="4" borderId="1" xfId="0" applyFont="1" applyFill="1" applyBorder="1" applyAlignment="1">
      <alignment horizontal="center" vertical="top"/>
    </xf>
    <xf numFmtId="0" fontId="2" fillId="4" borderId="0" xfId="0" applyFont="1" applyFill="1" applyAlignment="1">
      <alignment vertical="top"/>
    </xf>
    <xf numFmtId="0" fontId="3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right" vertical="top"/>
    </xf>
    <xf numFmtId="0" fontId="2" fillId="4" borderId="0" xfId="0" applyFont="1" applyFill="1" applyAlignment="1">
      <alignment horizontal="center" vertical="top"/>
    </xf>
    <xf numFmtId="0" fontId="2" fillId="4" borderId="0" xfId="0" applyFont="1" applyFill="1" applyAlignment="1">
      <alignment horizontal="left" vertical="top" indent="3"/>
    </xf>
    <xf numFmtId="0" fontId="2" fillId="4" borderId="0" xfId="0" applyFont="1" applyFill="1" applyAlignment="1">
      <alignment horizontal="left" vertical="top" indent="1"/>
    </xf>
    <xf numFmtId="0" fontId="4" fillId="4" borderId="2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3" fillId="4" borderId="0" xfId="0" applyFont="1" applyFill="1" applyBorder="1" applyAlignment="1" applyProtection="1">
      <alignment vertical="center"/>
      <protection/>
    </xf>
    <xf numFmtId="0" fontId="2" fillId="4" borderId="1" xfId="0" applyFont="1" applyFill="1" applyBorder="1" applyAlignment="1">
      <alignment horizontal="left" vertical="top" wrapText="1"/>
    </xf>
    <xf numFmtId="164" fontId="2" fillId="4" borderId="1" xfId="18" applyNumberFormat="1" applyFont="1" applyFill="1" applyBorder="1" applyAlignment="1">
      <alignment horizontal="center" vertical="top"/>
    </xf>
    <xf numFmtId="164" fontId="2" fillId="4" borderId="1" xfId="18" applyNumberFormat="1" applyFont="1" applyFill="1" applyBorder="1" applyAlignment="1" applyProtection="1">
      <alignment horizontal="center" vertical="top"/>
      <protection locked="0"/>
    </xf>
    <xf numFmtId="43" fontId="2" fillId="4" borderId="1" xfId="18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left" vertical="top"/>
    </xf>
    <xf numFmtId="0" fontId="2" fillId="4" borderId="1" xfId="0" applyFont="1" applyFill="1" applyBorder="1" applyAlignment="1" applyProtection="1">
      <alignment horizontal="left" vertical="top" wrapText="1"/>
      <protection locked="0"/>
    </xf>
    <xf numFmtId="0" fontId="2" fillId="4" borderId="1" xfId="0" applyFont="1" applyFill="1" applyBorder="1" applyAlignment="1" applyProtection="1">
      <alignment horizontal="center" vertical="top"/>
      <protection locked="0"/>
    </xf>
    <xf numFmtId="0" fontId="3" fillId="5" borderId="3" xfId="0" applyFont="1" applyFill="1" applyBorder="1" applyAlignment="1">
      <alignment horizontal="left" vertical="top"/>
    </xf>
    <xf numFmtId="0" fontId="3" fillId="5" borderId="4" xfId="0" applyFont="1" applyFill="1" applyBorder="1" applyAlignment="1">
      <alignment horizontal="left" vertical="top"/>
    </xf>
    <xf numFmtId="0" fontId="3" fillId="5" borderId="5" xfId="0" applyFont="1" applyFill="1" applyBorder="1" applyAlignment="1">
      <alignment horizontal="left" vertical="top"/>
    </xf>
    <xf numFmtId="0" fontId="2" fillId="4" borderId="6" xfId="0" applyFont="1" applyFill="1" applyBorder="1" applyAlignment="1" applyProtection="1">
      <alignment horizontal="left" vertical="top" wrapText="1" indent="1"/>
      <protection locked="0"/>
    </xf>
    <xf numFmtId="0" fontId="2" fillId="4" borderId="7" xfId="0" applyFont="1" applyFill="1" applyBorder="1" applyAlignment="1" applyProtection="1">
      <alignment horizontal="left" vertical="top" wrapText="1" indent="1"/>
      <protection locked="0"/>
    </xf>
    <xf numFmtId="0" fontId="2" fillId="4" borderId="8" xfId="0" applyFont="1" applyFill="1" applyBorder="1" applyAlignment="1" applyProtection="1">
      <alignment horizontal="left" vertical="top" wrapText="1" indent="1"/>
      <protection locked="0"/>
    </xf>
    <xf numFmtId="0" fontId="2" fillId="4" borderId="9" xfId="0" applyFont="1" applyFill="1" applyBorder="1" applyAlignment="1" applyProtection="1">
      <alignment horizontal="left" vertical="top" wrapText="1" indent="1"/>
      <protection locked="0"/>
    </xf>
    <xf numFmtId="0" fontId="2" fillId="4" borderId="0" xfId="0" applyFont="1" applyFill="1" applyBorder="1" applyAlignment="1" applyProtection="1">
      <alignment horizontal="left" vertical="top" wrapText="1" indent="1"/>
      <protection locked="0"/>
    </xf>
    <xf numFmtId="0" fontId="2" fillId="4" borderId="10" xfId="0" applyFont="1" applyFill="1" applyBorder="1" applyAlignment="1" applyProtection="1">
      <alignment horizontal="left" vertical="top" wrapText="1" indent="1"/>
      <protection locked="0"/>
    </xf>
    <xf numFmtId="0" fontId="2" fillId="4" borderId="11" xfId="0" applyFont="1" applyFill="1" applyBorder="1" applyAlignment="1" applyProtection="1">
      <alignment horizontal="left" vertical="top" wrapText="1" indent="1"/>
      <protection locked="0"/>
    </xf>
    <xf numFmtId="0" fontId="2" fillId="4" borderId="2" xfId="0" applyFont="1" applyFill="1" applyBorder="1" applyAlignment="1" applyProtection="1">
      <alignment horizontal="left" vertical="top" wrapText="1" indent="1"/>
      <protection locked="0"/>
    </xf>
    <xf numFmtId="0" fontId="2" fillId="4" borderId="12" xfId="0" applyFont="1" applyFill="1" applyBorder="1" applyAlignment="1" applyProtection="1">
      <alignment horizontal="left" vertical="top" wrapText="1" inden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166" fontId="2" fillId="4" borderId="13" xfId="0" applyNumberFormat="1" applyFont="1" applyFill="1" applyBorder="1" applyAlignment="1" applyProtection="1">
      <alignment horizontal="center" vertical="top"/>
      <protection locked="0"/>
    </xf>
    <xf numFmtId="167" fontId="2" fillId="4" borderId="13" xfId="0" applyNumberFormat="1" applyFont="1" applyFill="1" applyBorder="1" applyAlignment="1" applyProtection="1">
      <alignment horizontal="center" vertical="top"/>
      <protection locked="0"/>
    </xf>
    <xf numFmtId="0" fontId="2" fillId="4" borderId="14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Alignment="1" applyProtection="1">
      <alignment horizontal="center" vertical="top"/>
      <protection locked="0"/>
    </xf>
    <xf numFmtId="166" fontId="2" fillId="4" borderId="14" xfId="0" applyNumberFormat="1" applyFont="1" applyFill="1" applyBorder="1" applyAlignment="1" applyProtection="1">
      <alignment horizontal="center" vertical="top"/>
      <protection locked="0"/>
    </xf>
    <xf numFmtId="0" fontId="2" fillId="4" borderId="13" xfId="0" applyFont="1" applyFill="1" applyBorder="1" applyAlignment="1" applyProtection="1">
      <alignment horizontal="center" vertical="top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right" vertical="top"/>
    </xf>
    <xf numFmtId="0" fontId="2" fillId="4" borderId="7" xfId="0" applyFont="1" applyFill="1" applyBorder="1" applyAlignment="1" applyProtection="1">
      <alignment horizontal="left" vertical="top" wrapText="1"/>
      <protection locked="0"/>
    </xf>
    <xf numFmtId="164" fontId="3" fillId="3" borderId="1" xfId="18" applyNumberFormat="1" applyFont="1" applyFill="1" applyBorder="1" applyAlignment="1">
      <alignment horizontal="center" vertical="top"/>
    </xf>
    <xf numFmtId="43" fontId="3" fillId="3" borderId="1" xfId="18" applyFont="1" applyFill="1" applyBorder="1" applyAlignment="1">
      <alignment horizontal="center" vertical="top"/>
    </xf>
    <xf numFmtId="165" fontId="2" fillId="4" borderId="1" xfId="18" applyNumberFormat="1" applyFont="1" applyFill="1" applyBorder="1" applyAlignment="1">
      <alignment horizontal="center" vertical="top"/>
    </xf>
    <xf numFmtId="43" fontId="2" fillId="4" borderId="1" xfId="18" applyFont="1" applyFill="1" applyBorder="1" applyAlignment="1">
      <alignment horizontal="right" vertical="top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  <protection locked="0"/>
    </xf>
    <xf numFmtId="166" fontId="2" fillId="4" borderId="3" xfId="0" applyNumberFormat="1" applyFont="1" applyFill="1" applyBorder="1" applyAlignment="1" applyProtection="1">
      <alignment horizontal="center" vertical="top"/>
      <protection locked="0"/>
    </xf>
    <xf numFmtId="166" fontId="2" fillId="4" borderId="4" xfId="0" applyNumberFormat="1" applyFont="1" applyFill="1" applyBorder="1" applyAlignment="1" applyProtection="1">
      <alignment horizontal="center" vertical="top"/>
      <protection locked="0"/>
    </xf>
    <xf numFmtId="166" fontId="2" fillId="4" borderId="5" xfId="0" applyNumberFormat="1" applyFont="1" applyFill="1" applyBorder="1" applyAlignment="1" applyProtection="1">
      <alignment horizontal="center" vertical="top"/>
      <protection locked="0"/>
    </xf>
    <xf numFmtId="43" fontId="2" fillId="4" borderId="6" xfId="18" applyFont="1" applyFill="1" applyBorder="1" applyAlignment="1">
      <alignment horizontal="right" vertical="center"/>
    </xf>
    <xf numFmtId="43" fontId="2" fillId="4" borderId="7" xfId="18" applyFont="1" applyFill="1" applyBorder="1" applyAlignment="1">
      <alignment horizontal="right" vertical="center"/>
    </xf>
    <xf numFmtId="43" fontId="2" fillId="4" borderId="8" xfId="18" applyFont="1" applyFill="1" applyBorder="1" applyAlignment="1">
      <alignment horizontal="right" vertical="center"/>
    </xf>
    <xf numFmtId="43" fontId="2" fillId="4" borderId="1" xfId="18" applyFont="1" applyFill="1" applyBorder="1" applyAlignment="1" applyProtection="1">
      <alignment horizontal="right" vertical="center" wrapText="1"/>
      <protection locked="0"/>
    </xf>
    <xf numFmtId="0" fontId="3" fillId="3" borderId="3" xfId="0" applyFont="1" applyFill="1" applyBorder="1" applyAlignment="1">
      <alignment horizontal="right" vertical="top"/>
    </xf>
    <xf numFmtId="0" fontId="3" fillId="3" borderId="4" xfId="0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right" vertical="top"/>
    </xf>
    <xf numFmtId="43" fontId="3" fillId="3" borderId="1" xfId="18" applyFont="1" applyFill="1" applyBorder="1" applyAlignment="1">
      <alignment horizontal="right" vertical="top"/>
    </xf>
    <xf numFmtId="43" fontId="2" fillId="4" borderId="1" xfId="18" applyFont="1" applyFill="1" applyBorder="1" applyAlignment="1">
      <alignment horizontal="right" vertical="center"/>
    </xf>
    <xf numFmtId="0" fontId="2" fillId="4" borderId="6" xfId="0" applyFont="1" applyFill="1" applyBorder="1" applyAlignment="1" applyProtection="1">
      <alignment horizontal="left" vertical="top" wrapText="1"/>
      <protection locked="0"/>
    </xf>
    <xf numFmtId="0" fontId="2" fillId="4" borderId="8" xfId="0" applyFont="1" applyFill="1" applyBorder="1" applyAlignment="1" applyProtection="1">
      <alignment horizontal="left" vertical="top" wrapText="1"/>
      <protection locked="0"/>
    </xf>
    <xf numFmtId="0" fontId="2" fillId="4" borderId="9" xfId="0" applyFont="1" applyFill="1" applyBorder="1" applyAlignment="1" applyProtection="1">
      <alignment horizontal="left" vertical="top" wrapText="1"/>
      <protection locked="0"/>
    </xf>
    <xf numFmtId="0" fontId="2" fillId="4" borderId="0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top" wrapText="1"/>
      <protection locked="0"/>
    </xf>
    <xf numFmtId="0" fontId="2" fillId="4" borderId="11" xfId="0" applyFont="1" applyFill="1" applyBorder="1" applyAlignment="1" applyProtection="1">
      <alignment horizontal="left" vertical="top" wrapText="1"/>
      <protection locked="0"/>
    </xf>
    <xf numFmtId="0" fontId="2" fillId="4" borderId="2" xfId="0" applyFont="1" applyFill="1" applyBorder="1" applyAlignment="1" applyProtection="1">
      <alignment horizontal="left" vertical="top" wrapText="1"/>
      <protection locked="0"/>
    </xf>
    <xf numFmtId="0" fontId="2" fillId="4" borderId="12" xfId="0" applyFont="1" applyFill="1" applyBorder="1" applyAlignment="1" applyProtection="1">
      <alignment horizontal="left"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A41DD-97D8-4FCC-9D74-DA3B24000F0A}">
  <sheetPr>
    <pageSetUpPr fitToPage="1"/>
  </sheetPr>
  <dimension ref="A1:Z133"/>
  <sheetViews>
    <sheetView tabSelected="1" zoomScale="70" zoomScaleNormal="70" zoomScaleSheetLayoutView="64" workbookViewId="0" topLeftCell="A1">
      <selection activeCell="J2" sqref="J2:Q2"/>
    </sheetView>
  </sheetViews>
  <sheetFormatPr defaultColWidth="8.7109375" defaultRowHeight="21" customHeight="1"/>
  <cols>
    <col min="1" max="1" width="8.7109375" style="13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25" width="8.7109375" style="5" customWidth="1"/>
    <col min="26" max="26" width="8.7109375" style="6" customWidth="1"/>
    <col min="27" max="16384" width="8.7109375" style="5" customWidth="1"/>
  </cols>
  <sheetData>
    <row r="1" spans="1:26" ht="21" customHeight="1">
      <c r="A1" s="56" t="s">
        <v>20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1:26" ht="21" customHeight="1">
      <c r="A2" s="19"/>
      <c r="B2" s="19"/>
      <c r="C2" s="19"/>
      <c r="D2" s="19"/>
      <c r="E2" s="19"/>
      <c r="F2" s="19"/>
      <c r="G2" s="19"/>
      <c r="H2" s="19"/>
      <c r="I2" s="19"/>
      <c r="J2" s="57" t="s">
        <v>91</v>
      </c>
      <c r="K2" s="57"/>
      <c r="L2" s="57"/>
      <c r="M2" s="57"/>
      <c r="N2" s="57"/>
      <c r="O2" s="57"/>
      <c r="P2" s="57"/>
      <c r="Q2" s="57"/>
      <c r="R2" s="19"/>
      <c r="S2" s="19"/>
      <c r="T2" s="19"/>
      <c r="U2" s="19"/>
      <c r="V2" s="19"/>
      <c r="W2" s="19"/>
      <c r="X2" s="19"/>
      <c r="Y2" s="19"/>
      <c r="Z2" s="19"/>
    </row>
    <row r="3" spans="1:26" ht="21" customHeight="1">
      <c r="A3" s="56" t="s">
        <v>89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spans="1:26" ht="21" customHeight="1">
      <c r="A4" s="56" t="s">
        <v>73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ht="10.05" customHeight="1"/>
    <row r="6" ht="21" customHeight="1">
      <c r="A6" s="7" t="s">
        <v>21</v>
      </c>
    </row>
    <row r="7" spans="1:16" ht="21" customHeight="1">
      <c r="A7" s="14" t="s">
        <v>22</v>
      </c>
      <c r="L7" s="8"/>
      <c r="M7" s="58"/>
      <c r="N7" s="59"/>
      <c r="O7" s="59"/>
      <c r="P7" s="60"/>
    </row>
    <row r="8" spans="1:10" ht="21" customHeight="1">
      <c r="A8" s="14" t="s">
        <v>23</v>
      </c>
      <c r="G8" s="8"/>
      <c r="H8" s="58"/>
      <c r="I8" s="59"/>
      <c r="J8" s="60"/>
    </row>
    <row r="9" ht="10.05" customHeight="1">
      <c r="G9" s="5">
        <v>4</v>
      </c>
    </row>
    <row r="10" spans="1:26" s="7" customFormat="1" ht="21" customHeight="1">
      <c r="A10" s="47" t="s">
        <v>10</v>
      </c>
      <c r="B10" s="47" t="s">
        <v>24</v>
      </c>
      <c r="C10" s="47"/>
      <c r="D10" s="47"/>
      <c r="E10" s="47"/>
      <c r="F10" s="47"/>
      <c r="G10" s="47"/>
      <c r="H10" s="47"/>
      <c r="I10" s="47"/>
      <c r="J10" s="47"/>
      <c r="K10" s="47" t="s">
        <v>38</v>
      </c>
      <c r="L10" s="47"/>
      <c r="M10" s="47"/>
      <c r="N10" s="47"/>
      <c r="O10" s="47"/>
      <c r="P10" s="47"/>
      <c r="Q10" s="47"/>
      <c r="R10" s="47"/>
      <c r="S10" s="47" t="s">
        <v>39</v>
      </c>
      <c r="T10" s="47"/>
      <c r="U10" s="47"/>
      <c r="V10" s="47"/>
      <c r="W10" s="47"/>
      <c r="X10" s="47"/>
      <c r="Y10" s="47"/>
      <c r="Z10" s="47"/>
    </row>
    <row r="11" spans="1:26" s="7" customFormat="1" ht="21" customHeight="1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 t="s">
        <v>35</v>
      </c>
      <c r="L11" s="47"/>
      <c r="M11" s="47"/>
      <c r="N11" s="47" t="s">
        <v>36</v>
      </c>
      <c r="O11" s="47"/>
      <c r="P11" s="47"/>
      <c r="Q11" s="47" t="s">
        <v>37</v>
      </c>
      <c r="R11" s="47"/>
      <c r="S11" s="47" t="s">
        <v>35</v>
      </c>
      <c r="T11" s="47"/>
      <c r="U11" s="47"/>
      <c r="V11" s="47" t="s">
        <v>36</v>
      </c>
      <c r="W11" s="47"/>
      <c r="X11" s="47"/>
      <c r="Y11" s="47" t="s">
        <v>37</v>
      </c>
      <c r="Z11" s="47"/>
    </row>
    <row r="12" spans="1:26" ht="21" customHeight="1">
      <c r="A12" s="9">
        <v>1</v>
      </c>
      <c r="B12" s="24" t="s">
        <v>74</v>
      </c>
      <c r="C12" s="24"/>
      <c r="D12" s="24"/>
      <c r="E12" s="24"/>
      <c r="F12" s="24"/>
      <c r="G12" s="24"/>
      <c r="H12" s="24"/>
      <c r="I12" s="24"/>
      <c r="J12" s="24"/>
      <c r="K12" s="21">
        <v>9000</v>
      </c>
      <c r="L12" s="21"/>
      <c r="M12" s="21"/>
      <c r="N12" s="54">
        <f>Q31</f>
        <v>0</v>
      </c>
      <c r="O12" s="54"/>
      <c r="P12" s="54"/>
      <c r="Q12" s="55">
        <f>V32</f>
        <v>0</v>
      </c>
      <c r="R12" s="55"/>
      <c r="S12" s="61">
        <v>49500000</v>
      </c>
      <c r="T12" s="62"/>
      <c r="U12" s="63"/>
      <c r="V12" s="64"/>
      <c r="W12" s="64"/>
      <c r="X12" s="64"/>
      <c r="Y12" s="69">
        <f>(V12/$S$13)*100</f>
        <v>0</v>
      </c>
      <c r="Z12" s="69"/>
    </row>
    <row r="13" spans="1:26" s="7" customFormat="1" ht="21" customHeight="1">
      <c r="A13" s="65" t="s">
        <v>26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7"/>
      <c r="S13" s="68">
        <f>SUM(S12:U12)</f>
        <v>49500000</v>
      </c>
      <c r="T13" s="68"/>
      <c r="U13" s="68"/>
      <c r="V13" s="68">
        <f>SUM(V12:X12)</f>
        <v>0</v>
      </c>
      <c r="W13" s="68"/>
      <c r="X13" s="68"/>
      <c r="Y13" s="68">
        <f>SUM(Y12:Z12)</f>
        <v>0</v>
      </c>
      <c r="Z13" s="68"/>
    </row>
    <row r="14" spans="1:26" ht="9.6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</row>
    <row r="15" spans="1:13" ht="21" customHeight="1">
      <c r="A15" s="15" t="s">
        <v>25</v>
      </c>
      <c r="H15" s="18"/>
      <c r="I15" s="17"/>
      <c r="J15" s="17"/>
      <c r="K15" s="17"/>
      <c r="L15" s="17"/>
      <c r="M15" s="17"/>
    </row>
    <row r="16" spans="1:13" ht="10.05" customHeight="1">
      <c r="A16" s="5"/>
      <c r="H16" s="16"/>
      <c r="I16" s="16"/>
      <c r="J16" s="16"/>
      <c r="K16" s="16"/>
      <c r="L16" s="16"/>
      <c r="M16" s="16"/>
    </row>
    <row r="17" spans="1:26" ht="66" customHeight="1">
      <c r="A17" s="4" t="s">
        <v>10</v>
      </c>
      <c r="B17" s="47" t="s">
        <v>27</v>
      </c>
      <c r="C17" s="47"/>
      <c r="D17" s="47"/>
      <c r="E17" s="47"/>
      <c r="F17" s="47"/>
      <c r="G17" s="47"/>
      <c r="H17" s="47" t="s">
        <v>28</v>
      </c>
      <c r="I17" s="47"/>
      <c r="J17" s="47"/>
      <c r="K17" s="47" t="s">
        <v>29</v>
      </c>
      <c r="L17" s="47"/>
      <c r="M17" s="47"/>
      <c r="N17" s="47" t="s">
        <v>30</v>
      </c>
      <c r="O17" s="47"/>
      <c r="P17" s="47"/>
      <c r="Q17" s="47" t="s">
        <v>31</v>
      </c>
      <c r="R17" s="47"/>
      <c r="S17" s="47"/>
      <c r="T17" s="47" t="s">
        <v>32</v>
      </c>
      <c r="U17" s="47"/>
      <c r="V17" s="48" t="s">
        <v>34</v>
      </c>
      <c r="W17" s="48"/>
      <c r="X17" s="47" t="s">
        <v>33</v>
      </c>
      <c r="Y17" s="47"/>
      <c r="Z17" s="47"/>
    </row>
    <row r="18" spans="1:26" ht="21" customHeight="1">
      <c r="A18" s="27" t="s">
        <v>75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9"/>
    </row>
    <row r="19" spans="1:26" ht="21" customHeight="1">
      <c r="A19" s="9">
        <v>1</v>
      </c>
      <c r="B19" s="20" t="s">
        <v>76</v>
      </c>
      <c r="C19" s="20"/>
      <c r="D19" s="20"/>
      <c r="E19" s="20"/>
      <c r="F19" s="20"/>
      <c r="G19" s="20"/>
      <c r="H19" s="21">
        <v>9000</v>
      </c>
      <c r="I19" s="21"/>
      <c r="J19" s="21"/>
      <c r="K19" s="22"/>
      <c r="L19" s="22"/>
      <c r="M19" s="22"/>
      <c r="N19" s="22"/>
      <c r="O19" s="22"/>
      <c r="P19" s="22"/>
      <c r="Q19" s="22"/>
      <c r="R19" s="22"/>
      <c r="S19" s="22"/>
      <c r="T19" s="21">
        <v>5</v>
      </c>
      <c r="U19" s="21"/>
      <c r="V19" s="23">
        <f>(T19*((K19*0)+(N19*50)+(Q19*100)))/(H19*100)</f>
        <v>0</v>
      </c>
      <c r="W19" s="23"/>
      <c r="X19" s="70"/>
      <c r="Y19" s="51"/>
      <c r="Z19" s="71"/>
    </row>
    <row r="20" spans="1:26" ht="21" customHeight="1">
      <c r="A20" s="9">
        <v>2</v>
      </c>
      <c r="B20" s="24" t="s">
        <v>77</v>
      </c>
      <c r="C20" s="24"/>
      <c r="D20" s="24"/>
      <c r="E20" s="24"/>
      <c r="F20" s="24"/>
      <c r="G20" s="24"/>
      <c r="H20" s="21">
        <v>33</v>
      </c>
      <c r="I20" s="21"/>
      <c r="J20" s="21"/>
      <c r="K20" s="22"/>
      <c r="L20" s="22"/>
      <c r="M20" s="22"/>
      <c r="N20" s="22"/>
      <c r="O20" s="22"/>
      <c r="P20" s="22"/>
      <c r="Q20" s="22"/>
      <c r="R20" s="22"/>
      <c r="S20" s="22"/>
      <c r="T20" s="21">
        <v>5</v>
      </c>
      <c r="U20" s="21"/>
      <c r="V20" s="23">
        <f>(T20*((K20*0)+(N20*50)+(Q20*100)))/(H20*100)</f>
        <v>0</v>
      </c>
      <c r="W20" s="23"/>
      <c r="X20" s="72"/>
      <c r="Y20" s="73"/>
      <c r="Z20" s="74"/>
    </row>
    <row r="21" spans="1:26" ht="21" customHeight="1">
      <c r="A21" s="9">
        <v>3</v>
      </c>
      <c r="B21" s="20" t="s">
        <v>78</v>
      </c>
      <c r="C21" s="20"/>
      <c r="D21" s="20"/>
      <c r="E21" s="20"/>
      <c r="F21" s="20"/>
      <c r="G21" s="20"/>
      <c r="H21" s="21">
        <v>33</v>
      </c>
      <c r="I21" s="21"/>
      <c r="J21" s="21"/>
      <c r="K21" s="22"/>
      <c r="L21" s="22"/>
      <c r="M21" s="22"/>
      <c r="N21" s="22"/>
      <c r="O21" s="22"/>
      <c r="P21" s="22"/>
      <c r="Q21" s="22"/>
      <c r="R21" s="22"/>
      <c r="S21" s="22"/>
      <c r="T21" s="21">
        <v>5</v>
      </c>
      <c r="U21" s="21"/>
      <c r="V21" s="23">
        <f aca="true" t="shared" si="0" ref="V21:V22">(T21*((K21*0)+(N21*50)+(Q21*100)))/(H21*100)</f>
        <v>0</v>
      </c>
      <c r="W21" s="23"/>
      <c r="X21" s="72"/>
      <c r="Y21" s="73"/>
      <c r="Z21" s="74"/>
    </row>
    <row r="22" spans="1:26" ht="42" customHeight="1">
      <c r="A22" s="9">
        <v>4</v>
      </c>
      <c r="B22" s="20" t="s">
        <v>79</v>
      </c>
      <c r="C22" s="20"/>
      <c r="D22" s="20"/>
      <c r="E22" s="20"/>
      <c r="F22" s="20"/>
      <c r="G22" s="20"/>
      <c r="H22" s="21">
        <v>33</v>
      </c>
      <c r="I22" s="21"/>
      <c r="J22" s="21"/>
      <c r="K22" s="22"/>
      <c r="L22" s="22"/>
      <c r="M22" s="22"/>
      <c r="N22" s="22"/>
      <c r="O22" s="22"/>
      <c r="P22" s="22"/>
      <c r="Q22" s="22"/>
      <c r="R22" s="22"/>
      <c r="S22" s="22"/>
      <c r="T22" s="21">
        <v>5</v>
      </c>
      <c r="U22" s="21"/>
      <c r="V22" s="23">
        <f t="shared" si="0"/>
        <v>0</v>
      </c>
      <c r="W22" s="23"/>
      <c r="X22" s="72"/>
      <c r="Y22" s="73"/>
      <c r="Z22" s="74"/>
    </row>
    <row r="23" spans="1:26" ht="42" customHeight="1">
      <c r="A23" s="9">
        <v>5</v>
      </c>
      <c r="B23" s="20" t="s">
        <v>80</v>
      </c>
      <c r="C23" s="20"/>
      <c r="D23" s="20"/>
      <c r="E23" s="20"/>
      <c r="F23" s="20"/>
      <c r="G23" s="20"/>
      <c r="H23" s="21">
        <v>33</v>
      </c>
      <c r="I23" s="21"/>
      <c r="J23" s="21"/>
      <c r="K23" s="22"/>
      <c r="L23" s="22"/>
      <c r="M23" s="22"/>
      <c r="N23" s="22"/>
      <c r="O23" s="22"/>
      <c r="P23" s="22"/>
      <c r="Q23" s="22"/>
      <c r="R23" s="22"/>
      <c r="S23" s="22"/>
      <c r="T23" s="21">
        <v>10</v>
      </c>
      <c r="U23" s="21"/>
      <c r="V23" s="23">
        <f aca="true" t="shared" si="1" ref="V23:V28">(T23*((K23*0)+(N23*50)+(Q23*100)))/(H23*100)</f>
        <v>0</v>
      </c>
      <c r="W23" s="23"/>
      <c r="X23" s="72"/>
      <c r="Y23" s="73"/>
      <c r="Z23" s="74"/>
    </row>
    <row r="24" spans="1:26" ht="42" customHeight="1">
      <c r="A24" s="9">
        <v>6</v>
      </c>
      <c r="B24" s="20" t="s">
        <v>81</v>
      </c>
      <c r="C24" s="20"/>
      <c r="D24" s="20"/>
      <c r="E24" s="20"/>
      <c r="F24" s="20"/>
      <c r="G24" s="20"/>
      <c r="H24" s="21">
        <v>33</v>
      </c>
      <c r="I24" s="21"/>
      <c r="J24" s="21"/>
      <c r="K24" s="22"/>
      <c r="L24" s="22"/>
      <c r="M24" s="22"/>
      <c r="N24" s="22"/>
      <c r="O24" s="22"/>
      <c r="P24" s="22"/>
      <c r="Q24" s="22"/>
      <c r="R24" s="22"/>
      <c r="S24" s="22"/>
      <c r="T24" s="21">
        <v>5</v>
      </c>
      <c r="U24" s="21"/>
      <c r="V24" s="23">
        <f t="shared" si="1"/>
        <v>0</v>
      </c>
      <c r="W24" s="23"/>
      <c r="X24" s="72"/>
      <c r="Y24" s="73"/>
      <c r="Z24" s="74"/>
    </row>
    <row r="25" spans="1:26" ht="63" customHeight="1">
      <c r="A25" s="9">
        <v>7</v>
      </c>
      <c r="B25" s="20" t="s">
        <v>88</v>
      </c>
      <c r="C25" s="20"/>
      <c r="D25" s="20"/>
      <c r="E25" s="20"/>
      <c r="F25" s="20"/>
      <c r="G25" s="20"/>
      <c r="H25" s="21">
        <v>9000</v>
      </c>
      <c r="I25" s="21"/>
      <c r="J25" s="21"/>
      <c r="K25" s="22"/>
      <c r="L25" s="22"/>
      <c r="M25" s="22"/>
      <c r="N25" s="22"/>
      <c r="O25" s="22"/>
      <c r="P25" s="22"/>
      <c r="Q25" s="22"/>
      <c r="R25" s="22"/>
      <c r="S25" s="22"/>
      <c r="T25" s="21">
        <v>5</v>
      </c>
      <c r="U25" s="21"/>
      <c r="V25" s="23">
        <f t="shared" si="1"/>
        <v>0</v>
      </c>
      <c r="W25" s="23"/>
      <c r="X25" s="72"/>
      <c r="Y25" s="73"/>
      <c r="Z25" s="74"/>
    </row>
    <row r="26" spans="1:26" ht="42" customHeight="1">
      <c r="A26" s="9">
        <v>8</v>
      </c>
      <c r="B26" s="20" t="s">
        <v>82</v>
      </c>
      <c r="C26" s="20"/>
      <c r="D26" s="20"/>
      <c r="E26" s="20"/>
      <c r="F26" s="20"/>
      <c r="G26" s="20"/>
      <c r="H26" s="21">
        <v>39</v>
      </c>
      <c r="I26" s="21"/>
      <c r="J26" s="21"/>
      <c r="K26" s="22"/>
      <c r="L26" s="22"/>
      <c r="M26" s="22"/>
      <c r="N26" s="22"/>
      <c r="O26" s="22"/>
      <c r="P26" s="22"/>
      <c r="Q26" s="22"/>
      <c r="R26" s="22"/>
      <c r="S26" s="22"/>
      <c r="T26" s="21">
        <v>5</v>
      </c>
      <c r="U26" s="21"/>
      <c r="V26" s="23">
        <f t="shared" si="1"/>
        <v>0</v>
      </c>
      <c r="W26" s="23"/>
      <c r="X26" s="72"/>
      <c r="Y26" s="73"/>
      <c r="Z26" s="74"/>
    </row>
    <row r="27" spans="1:26" ht="42" customHeight="1">
      <c r="A27" s="9">
        <v>9</v>
      </c>
      <c r="B27" s="20" t="s">
        <v>83</v>
      </c>
      <c r="C27" s="20"/>
      <c r="D27" s="20"/>
      <c r="E27" s="20"/>
      <c r="F27" s="20"/>
      <c r="G27" s="20"/>
      <c r="H27" s="21">
        <v>39</v>
      </c>
      <c r="I27" s="21"/>
      <c r="J27" s="21"/>
      <c r="K27" s="22"/>
      <c r="L27" s="22"/>
      <c r="M27" s="22"/>
      <c r="N27" s="22"/>
      <c r="O27" s="22"/>
      <c r="P27" s="22"/>
      <c r="Q27" s="22"/>
      <c r="R27" s="22"/>
      <c r="S27" s="22"/>
      <c r="T27" s="21">
        <v>5</v>
      </c>
      <c r="U27" s="21"/>
      <c r="V27" s="23">
        <f t="shared" si="1"/>
        <v>0</v>
      </c>
      <c r="W27" s="23"/>
      <c r="X27" s="72"/>
      <c r="Y27" s="73"/>
      <c r="Z27" s="74"/>
    </row>
    <row r="28" spans="1:26" ht="21" customHeight="1">
      <c r="A28" s="9">
        <v>10</v>
      </c>
      <c r="B28" s="24" t="s">
        <v>84</v>
      </c>
      <c r="C28" s="24"/>
      <c r="D28" s="24"/>
      <c r="E28" s="24"/>
      <c r="F28" s="24"/>
      <c r="G28" s="24"/>
      <c r="H28" s="21">
        <v>1980000</v>
      </c>
      <c r="I28" s="21"/>
      <c r="J28" s="21"/>
      <c r="K28" s="22"/>
      <c r="L28" s="22"/>
      <c r="M28" s="22"/>
      <c r="N28" s="22"/>
      <c r="O28" s="22"/>
      <c r="P28" s="22"/>
      <c r="Q28" s="22"/>
      <c r="R28" s="22"/>
      <c r="S28" s="22"/>
      <c r="T28" s="21">
        <v>20</v>
      </c>
      <c r="U28" s="21"/>
      <c r="V28" s="23">
        <f t="shared" si="1"/>
        <v>0</v>
      </c>
      <c r="W28" s="23"/>
      <c r="X28" s="72"/>
      <c r="Y28" s="73"/>
      <c r="Z28" s="74"/>
    </row>
    <row r="29" spans="1:26" ht="21" customHeight="1">
      <c r="A29" s="9">
        <v>11</v>
      </c>
      <c r="B29" s="20" t="s">
        <v>85</v>
      </c>
      <c r="C29" s="20"/>
      <c r="D29" s="20"/>
      <c r="E29" s="20"/>
      <c r="F29" s="20"/>
      <c r="G29" s="20"/>
      <c r="H29" s="21">
        <v>9000</v>
      </c>
      <c r="I29" s="21"/>
      <c r="J29" s="21"/>
      <c r="K29" s="22"/>
      <c r="L29" s="22"/>
      <c r="M29" s="22"/>
      <c r="N29" s="22"/>
      <c r="O29" s="22"/>
      <c r="P29" s="22"/>
      <c r="Q29" s="22"/>
      <c r="R29" s="22"/>
      <c r="S29" s="22"/>
      <c r="T29" s="21">
        <v>20</v>
      </c>
      <c r="U29" s="21"/>
      <c r="V29" s="23">
        <f aca="true" t="shared" si="2" ref="V29:V30">(T29*((K29*0)+(N29*50)+(Q29*100)))/(H29*100)</f>
        <v>0</v>
      </c>
      <c r="W29" s="23"/>
      <c r="X29" s="72"/>
      <c r="Y29" s="73"/>
      <c r="Z29" s="74"/>
    </row>
    <row r="30" spans="1:26" ht="42" customHeight="1">
      <c r="A30" s="9">
        <v>12</v>
      </c>
      <c r="B30" s="20" t="s">
        <v>86</v>
      </c>
      <c r="C30" s="20"/>
      <c r="D30" s="20"/>
      <c r="E30" s="20"/>
      <c r="F30" s="20"/>
      <c r="G30" s="20"/>
      <c r="H30" s="21">
        <v>99</v>
      </c>
      <c r="I30" s="21"/>
      <c r="J30" s="21"/>
      <c r="K30" s="22"/>
      <c r="L30" s="22"/>
      <c r="M30" s="22"/>
      <c r="N30" s="22"/>
      <c r="O30" s="22"/>
      <c r="P30" s="22"/>
      <c r="Q30" s="22"/>
      <c r="R30" s="22"/>
      <c r="S30" s="22"/>
      <c r="T30" s="21">
        <v>5</v>
      </c>
      <c r="U30" s="21"/>
      <c r="V30" s="23">
        <f t="shared" si="2"/>
        <v>0</v>
      </c>
      <c r="W30" s="23"/>
      <c r="X30" s="72"/>
      <c r="Y30" s="73"/>
      <c r="Z30" s="74"/>
    </row>
    <row r="31" spans="1:26" ht="21" customHeight="1">
      <c r="A31" s="9">
        <v>13</v>
      </c>
      <c r="B31" s="20" t="s">
        <v>87</v>
      </c>
      <c r="C31" s="20"/>
      <c r="D31" s="20"/>
      <c r="E31" s="20"/>
      <c r="F31" s="20"/>
      <c r="G31" s="20"/>
      <c r="H31" s="21">
        <v>132</v>
      </c>
      <c r="I31" s="21"/>
      <c r="J31" s="21"/>
      <c r="K31" s="22"/>
      <c r="L31" s="22"/>
      <c r="M31" s="22"/>
      <c r="N31" s="22"/>
      <c r="O31" s="22"/>
      <c r="P31" s="22"/>
      <c r="Q31" s="22"/>
      <c r="R31" s="22"/>
      <c r="S31" s="22"/>
      <c r="T31" s="21">
        <v>5</v>
      </c>
      <c r="U31" s="21"/>
      <c r="V31" s="23">
        <f>(T31*((K31*0)+(N31*50)+(Q31*100)))/(H31*100)</f>
        <v>0</v>
      </c>
      <c r="W31" s="23"/>
      <c r="X31" s="75"/>
      <c r="Y31" s="76"/>
      <c r="Z31" s="77"/>
    </row>
    <row r="32" spans="1:26" ht="21" customHeight="1">
      <c r="A32" s="50" t="s">
        <v>40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2">
        <f>SUM(T19:U31)</f>
        <v>100</v>
      </c>
      <c r="U32" s="52"/>
      <c r="V32" s="53">
        <f>SUM(V19:V31)</f>
        <v>0</v>
      </c>
      <c r="W32" s="53"/>
      <c r="X32" s="53"/>
      <c r="Y32" s="53"/>
      <c r="Z32" s="53"/>
    </row>
    <row r="33" spans="1:26" ht="10.05" customHeight="1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</row>
    <row r="34" ht="21" customHeight="1">
      <c r="A34" s="10" t="s">
        <v>19</v>
      </c>
    </row>
    <row r="35" ht="10.05" customHeight="1"/>
    <row r="36" spans="1:26" s="7" customFormat="1" ht="63" customHeight="1">
      <c r="A36" s="4" t="s">
        <v>10</v>
      </c>
      <c r="B36" s="47" t="s">
        <v>18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 t="s">
        <v>12</v>
      </c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8" t="s">
        <v>14</v>
      </c>
      <c r="Z36" s="48"/>
    </row>
    <row r="37" spans="1:26" ht="21" customHeight="1">
      <c r="A37" s="49" t="s">
        <v>17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</row>
    <row r="38" spans="1:26" ht="42" customHeight="1">
      <c r="A38" s="9" t="str">
        <f>IF(B38&lt;&gt;"","2.1.1","")</f>
        <v/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6"/>
      <c r="Z38" s="26"/>
    </row>
    <row r="39" spans="1:26" ht="42" customHeight="1">
      <c r="A39" s="9" t="str">
        <f>IF(B39&lt;&gt;"","2.1.2","")</f>
        <v/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6"/>
      <c r="Z39" s="26"/>
    </row>
    <row r="40" spans="1:26" ht="42" customHeight="1">
      <c r="A40" s="9" t="str">
        <f>IF(B40&lt;&gt;"","2.1.3","")</f>
        <v/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6"/>
      <c r="Z40" s="26"/>
    </row>
    <row r="41" spans="1:26" ht="42" customHeight="1">
      <c r="A41" s="9" t="str">
        <f>IF(B41&lt;&gt;"","2.1.4","")</f>
        <v/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6"/>
      <c r="Z41" s="26"/>
    </row>
    <row r="42" spans="1:26" ht="42" customHeight="1">
      <c r="A42" s="9" t="str">
        <f>IF(B42&lt;&gt;"","2.1.5","")</f>
        <v/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6"/>
      <c r="Z42" s="26"/>
    </row>
    <row r="43" spans="1:26" ht="21" customHeight="1">
      <c r="A43" s="49" t="s">
        <v>16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</row>
    <row r="44" spans="1:26" ht="42" customHeight="1">
      <c r="A44" s="9" t="str">
        <f>IF(B44&lt;&gt;"","2.2.1","")</f>
        <v/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6"/>
      <c r="Z44" s="26"/>
    </row>
    <row r="45" spans="1:26" ht="42" customHeight="1">
      <c r="A45" s="9" t="str">
        <f>IF(B45&lt;&gt;"","2.2.2","")</f>
        <v/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6"/>
      <c r="Z45" s="26"/>
    </row>
    <row r="46" spans="1:26" ht="42" customHeight="1">
      <c r="A46" s="9" t="str">
        <f>IF(B46&lt;&gt;"","2.2.3","")</f>
        <v/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6"/>
      <c r="Z46" s="26"/>
    </row>
    <row r="47" spans="1:26" ht="42" customHeight="1">
      <c r="A47" s="9" t="str">
        <f>IF(B47&lt;&gt;"","2.2.4","")</f>
        <v/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6"/>
      <c r="Z47" s="26"/>
    </row>
    <row r="48" spans="1:26" ht="42" customHeight="1">
      <c r="A48" s="9" t="str">
        <f>IF(B48&lt;&gt;"","2.2.5","")</f>
        <v/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6"/>
      <c r="Z48" s="26"/>
    </row>
    <row r="49" spans="1:26" ht="42" customHeight="1">
      <c r="A49" s="9" t="str">
        <f>IF(B49&lt;&gt;"","2.2.6","")</f>
        <v/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6"/>
      <c r="Z49" s="26"/>
    </row>
    <row r="50" spans="1:26" ht="42" customHeight="1">
      <c r="A50" s="9" t="str">
        <f>IF(B50&lt;&gt;"","2.2.7","")</f>
        <v/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6"/>
      <c r="Z50" s="26"/>
    </row>
    <row r="51" spans="1:26" ht="42" customHeight="1">
      <c r="A51" s="9" t="str">
        <f>IF(B51&lt;&gt;"","2.2.8","")</f>
        <v/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6"/>
      <c r="Z51" s="26"/>
    </row>
    <row r="52" spans="1:26" ht="42" customHeight="1">
      <c r="A52" s="9" t="str">
        <f>IF(B52&lt;&gt;"","2.2.9","")</f>
        <v/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6"/>
      <c r="Z52" s="26"/>
    </row>
    <row r="53" spans="1:26" ht="21" customHeight="1">
      <c r="A53" s="49" t="s">
        <v>15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</row>
    <row r="54" spans="1:26" ht="42" customHeight="1">
      <c r="A54" s="9" t="str">
        <f>IF(B54&lt;&gt;"","2.3.1","")</f>
        <v/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6"/>
      <c r="Z54" s="26"/>
    </row>
    <row r="55" spans="1:26" ht="42" customHeight="1">
      <c r="A55" s="9" t="str">
        <f>IF(B55&lt;&gt;"","2.3.2","")</f>
        <v/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6"/>
      <c r="Z55" s="26"/>
    </row>
    <row r="56" spans="1:26" ht="42" customHeight="1">
      <c r="A56" s="9" t="str">
        <f>IF(B56&lt;&gt;"","2.3.3","")</f>
        <v/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6"/>
      <c r="Z56" s="26"/>
    </row>
    <row r="57" spans="1:26" ht="42" customHeight="1">
      <c r="A57" s="9" t="str">
        <f>IF(B57&lt;&gt;"","2.3.4","")</f>
        <v/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6"/>
      <c r="Z57" s="26"/>
    </row>
    <row r="58" spans="1:26" ht="42" customHeight="1">
      <c r="A58" s="9" t="str">
        <f>IF(B58&lt;&gt;"","2.3.5","")</f>
        <v/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6"/>
      <c r="Z58" s="26"/>
    </row>
    <row r="59" spans="1:26" ht="42" customHeight="1">
      <c r="A59" s="9" t="str">
        <f>IF(B59&lt;&gt;"","2.3.6","")</f>
        <v/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6"/>
      <c r="Z59" s="26"/>
    </row>
    <row r="60" spans="1:26" ht="42" customHeight="1">
      <c r="A60" s="9" t="str">
        <f>IF(B60&lt;&gt;"","2.3.7","")</f>
        <v/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6"/>
      <c r="Z60" s="26"/>
    </row>
    <row r="61" spans="1:26" ht="42" customHeight="1">
      <c r="A61" s="9" t="str">
        <f>IF(B61&lt;&gt;"","2.3.8","")</f>
        <v/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6"/>
      <c r="Z61" s="26"/>
    </row>
    <row r="62" ht="10.05" customHeight="1"/>
    <row r="63" ht="21" customHeight="1">
      <c r="A63" s="5" t="s">
        <v>9</v>
      </c>
    </row>
    <row r="64" ht="10.05" customHeight="1"/>
    <row r="65" spans="1:26" s="11" customFormat="1" ht="63" customHeight="1">
      <c r="A65" s="4" t="s">
        <v>10</v>
      </c>
      <c r="B65" s="47" t="s">
        <v>11</v>
      </c>
      <c r="C65" s="47"/>
      <c r="D65" s="47"/>
      <c r="E65" s="47"/>
      <c r="F65" s="47"/>
      <c r="G65" s="47"/>
      <c r="H65" s="47" t="s">
        <v>12</v>
      </c>
      <c r="I65" s="47"/>
      <c r="J65" s="47"/>
      <c r="K65" s="47"/>
      <c r="L65" s="47"/>
      <c r="M65" s="47"/>
      <c r="N65" s="47"/>
      <c r="O65" s="47"/>
      <c r="P65" s="47"/>
      <c r="Q65" s="47" t="s">
        <v>13</v>
      </c>
      <c r="R65" s="47"/>
      <c r="S65" s="47"/>
      <c r="T65" s="47"/>
      <c r="U65" s="47"/>
      <c r="V65" s="47"/>
      <c r="W65" s="47"/>
      <c r="X65" s="47"/>
      <c r="Y65" s="48" t="s">
        <v>14</v>
      </c>
      <c r="Z65" s="48"/>
    </row>
    <row r="66" spans="1:26" ht="63" customHeight="1">
      <c r="A66" s="9" t="str">
        <f>IF(B66&lt;&gt;"","3.1","")</f>
        <v/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6"/>
      <c r="Z66" s="26"/>
    </row>
    <row r="67" spans="1:26" ht="63" customHeight="1">
      <c r="A67" s="9" t="str">
        <f>IF(B67&lt;&gt;"","3.2","")</f>
        <v/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6"/>
      <c r="Z67" s="26"/>
    </row>
    <row r="68" spans="1:26" ht="63" customHeight="1">
      <c r="A68" s="9" t="str">
        <f>IF(B68&lt;&gt;"","3.3","")</f>
        <v/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6"/>
      <c r="Z68" s="26"/>
    </row>
    <row r="69" spans="1:26" ht="63" customHeight="1">
      <c r="A69" s="9" t="str">
        <f>IF(B69&lt;&gt;"","3.4","")</f>
        <v/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6"/>
      <c r="Z69" s="26"/>
    </row>
    <row r="70" spans="1:26" s="11" customFormat="1" ht="63" customHeight="1">
      <c r="A70" s="4" t="s">
        <v>10</v>
      </c>
      <c r="B70" s="47" t="s">
        <v>11</v>
      </c>
      <c r="C70" s="47"/>
      <c r="D70" s="47"/>
      <c r="E70" s="47"/>
      <c r="F70" s="47"/>
      <c r="G70" s="47"/>
      <c r="H70" s="47" t="s">
        <v>12</v>
      </c>
      <c r="I70" s="47"/>
      <c r="J70" s="47"/>
      <c r="K70" s="47"/>
      <c r="L70" s="47"/>
      <c r="M70" s="47"/>
      <c r="N70" s="47"/>
      <c r="O70" s="47"/>
      <c r="P70" s="47"/>
      <c r="Q70" s="47" t="s">
        <v>13</v>
      </c>
      <c r="R70" s="47"/>
      <c r="S70" s="47"/>
      <c r="T70" s="47"/>
      <c r="U70" s="47"/>
      <c r="V70" s="47"/>
      <c r="W70" s="47"/>
      <c r="X70" s="47"/>
      <c r="Y70" s="48" t="s">
        <v>14</v>
      </c>
      <c r="Z70" s="48"/>
    </row>
    <row r="71" spans="1:26" ht="42" customHeight="1">
      <c r="A71" s="9" t="str">
        <f>IF(B71&lt;&gt;"","3.5","")</f>
        <v/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6"/>
      <c r="Z71" s="26"/>
    </row>
    <row r="72" spans="1:26" ht="42" customHeight="1">
      <c r="A72" s="9" t="str">
        <f>IF(B72&lt;&gt;"","3.6","")</f>
        <v/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6"/>
      <c r="Z72" s="26"/>
    </row>
    <row r="73" spans="1:26" ht="42" customHeight="1">
      <c r="A73" s="9" t="str">
        <f>IF(B73&lt;&gt;"","3.7","")</f>
        <v/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6"/>
      <c r="Z73" s="26"/>
    </row>
    <row r="74" spans="1:26" ht="42" customHeight="1">
      <c r="A74" s="9" t="str">
        <f>IF(B74&lt;&gt;"","3.8","")</f>
        <v/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6"/>
      <c r="Z74" s="26"/>
    </row>
    <row r="75" ht="10.05" customHeight="1">
      <c r="A75" s="5"/>
    </row>
    <row r="76" ht="21" customHeight="1">
      <c r="A76" s="5" t="s">
        <v>8</v>
      </c>
    </row>
    <row r="77" ht="10.05" customHeight="1">
      <c r="A77" s="5"/>
    </row>
    <row r="78" spans="2:25" ht="21" customHeight="1">
      <c r="B78" s="30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2"/>
    </row>
    <row r="79" spans="2:25" ht="21" customHeight="1">
      <c r="B79" s="33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5"/>
    </row>
    <row r="80" spans="2:25" ht="21" customHeight="1">
      <c r="B80" s="33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5"/>
    </row>
    <row r="81" spans="2:25" ht="21" customHeight="1"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5"/>
    </row>
    <row r="82" spans="2:25" ht="21" customHeight="1">
      <c r="B82" s="33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5"/>
    </row>
    <row r="83" spans="2:25" ht="21" customHeight="1"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5"/>
    </row>
    <row r="84" spans="2:25" ht="21" customHeight="1">
      <c r="B84" s="33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5"/>
    </row>
    <row r="85" spans="2:25" ht="10.05" customHeight="1"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8"/>
    </row>
    <row r="86" ht="10.05" customHeight="1">
      <c r="A86" s="5"/>
    </row>
    <row r="87" ht="21" customHeight="1">
      <c r="A87" s="5" t="s">
        <v>7</v>
      </c>
    </row>
    <row r="88" ht="10.05" customHeight="1"/>
    <row r="89" spans="2:25" ht="21" customHeight="1">
      <c r="B89" s="40"/>
      <c r="C89" s="40"/>
      <c r="D89" s="40"/>
      <c r="E89" s="40"/>
      <c r="F89" s="40"/>
      <c r="G89" s="40"/>
      <c r="H89" s="40"/>
      <c r="J89" s="40"/>
      <c r="K89" s="40"/>
      <c r="L89" s="40"/>
      <c r="M89" s="40"/>
      <c r="N89" s="40"/>
      <c r="O89" s="40"/>
      <c r="P89" s="40"/>
      <c r="Q89" s="40"/>
      <c r="S89" s="40"/>
      <c r="T89" s="40"/>
      <c r="U89" s="40"/>
      <c r="V89" s="40"/>
      <c r="W89" s="40"/>
      <c r="X89" s="40"/>
      <c r="Y89" s="40"/>
    </row>
    <row r="90" spans="2:25" ht="21" customHeight="1">
      <c r="B90" s="40"/>
      <c r="C90" s="40"/>
      <c r="D90" s="40"/>
      <c r="E90" s="40"/>
      <c r="F90" s="40"/>
      <c r="G90" s="40"/>
      <c r="H90" s="40"/>
      <c r="J90" s="40"/>
      <c r="K90" s="40"/>
      <c r="L90" s="40"/>
      <c r="M90" s="40"/>
      <c r="N90" s="40"/>
      <c r="O90" s="40"/>
      <c r="P90" s="40"/>
      <c r="Q90" s="40"/>
      <c r="S90" s="40"/>
      <c r="T90" s="40"/>
      <c r="U90" s="40"/>
      <c r="V90" s="40"/>
      <c r="W90" s="40"/>
      <c r="X90" s="40"/>
      <c r="Y90" s="40"/>
    </row>
    <row r="91" spans="2:25" ht="21" customHeight="1">
      <c r="B91" s="40"/>
      <c r="C91" s="40"/>
      <c r="D91" s="40"/>
      <c r="E91" s="40"/>
      <c r="F91" s="40"/>
      <c r="G91" s="40"/>
      <c r="H91" s="40"/>
      <c r="J91" s="40"/>
      <c r="K91" s="40"/>
      <c r="L91" s="40"/>
      <c r="M91" s="40"/>
      <c r="N91" s="40"/>
      <c r="O91" s="40"/>
      <c r="P91" s="40"/>
      <c r="Q91" s="40"/>
      <c r="S91" s="40"/>
      <c r="T91" s="40"/>
      <c r="U91" s="40"/>
      <c r="V91" s="40"/>
      <c r="W91" s="40"/>
      <c r="X91" s="40"/>
      <c r="Y91" s="40"/>
    </row>
    <row r="92" spans="2:25" ht="21" customHeight="1">
      <c r="B92" s="40"/>
      <c r="C92" s="40"/>
      <c r="D92" s="40"/>
      <c r="E92" s="40"/>
      <c r="F92" s="40"/>
      <c r="G92" s="40"/>
      <c r="H92" s="40"/>
      <c r="J92" s="40"/>
      <c r="K92" s="40"/>
      <c r="L92" s="40"/>
      <c r="M92" s="40"/>
      <c r="N92" s="40"/>
      <c r="O92" s="40"/>
      <c r="P92" s="40"/>
      <c r="Q92" s="40"/>
      <c r="S92" s="40"/>
      <c r="T92" s="40"/>
      <c r="U92" s="40"/>
      <c r="V92" s="40"/>
      <c r="W92" s="40"/>
      <c r="X92" s="40"/>
      <c r="Y92" s="40"/>
    </row>
    <row r="93" spans="2:25" ht="21" customHeight="1">
      <c r="B93" s="40"/>
      <c r="C93" s="40"/>
      <c r="D93" s="40"/>
      <c r="E93" s="40"/>
      <c r="F93" s="40"/>
      <c r="G93" s="40"/>
      <c r="H93" s="40"/>
      <c r="J93" s="40"/>
      <c r="K93" s="40"/>
      <c r="L93" s="40"/>
      <c r="M93" s="40"/>
      <c r="N93" s="40"/>
      <c r="O93" s="40"/>
      <c r="P93" s="40"/>
      <c r="Q93" s="40"/>
      <c r="S93" s="40"/>
      <c r="T93" s="40"/>
      <c r="U93" s="40"/>
      <c r="V93" s="40"/>
      <c r="W93" s="40"/>
      <c r="X93" s="40"/>
      <c r="Y93" s="40"/>
    </row>
    <row r="94" spans="2:25" ht="21" customHeight="1">
      <c r="B94" s="40"/>
      <c r="C94" s="40"/>
      <c r="D94" s="40"/>
      <c r="E94" s="40"/>
      <c r="F94" s="40"/>
      <c r="G94" s="40"/>
      <c r="H94" s="40"/>
      <c r="J94" s="40"/>
      <c r="K94" s="40"/>
      <c r="L94" s="40"/>
      <c r="M94" s="40"/>
      <c r="N94" s="40"/>
      <c r="O94" s="40"/>
      <c r="P94" s="40"/>
      <c r="Q94" s="40"/>
      <c r="S94" s="40"/>
      <c r="T94" s="40"/>
      <c r="U94" s="40"/>
      <c r="V94" s="40"/>
      <c r="W94" s="40"/>
      <c r="X94" s="40"/>
      <c r="Y94" s="40"/>
    </row>
    <row r="95" spans="2:25" ht="21" customHeight="1">
      <c r="B95" s="40"/>
      <c r="C95" s="40"/>
      <c r="D95" s="40"/>
      <c r="E95" s="40"/>
      <c r="F95" s="40"/>
      <c r="G95" s="40"/>
      <c r="H95" s="40"/>
      <c r="J95" s="40"/>
      <c r="K95" s="40"/>
      <c r="L95" s="40"/>
      <c r="M95" s="40"/>
      <c r="N95" s="40"/>
      <c r="O95" s="40"/>
      <c r="P95" s="40"/>
      <c r="Q95" s="40"/>
      <c r="S95" s="40"/>
      <c r="T95" s="40"/>
      <c r="U95" s="40"/>
      <c r="V95" s="40"/>
      <c r="W95" s="40"/>
      <c r="X95" s="40"/>
      <c r="Y95" s="40"/>
    </row>
    <row r="96" spans="2:25" ht="21" customHeight="1">
      <c r="B96" s="40"/>
      <c r="C96" s="40"/>
      <c r="D96" s="40"/>
      <c r="E96" s="40"/>
      <c r="F96" s="40"/>
      <c r="G96" s="40"/>
      <c r="H96" s="40"/>
      <c r="J96" s="40"/>
      <c r="K96" s="40"/>
      <c r="L96" s="40"/>
      <c r="M96" s="40"/>
      <c r="N96" s="40"/>
      <c r="O96" s="40"/>
      <c r="P96" s="40"/>
      <c r="Q96" s="40"/>
      <c r="S96" s="40"/>
      <c r="T96" s="40"/>
      <c r="U96" s="40"/>
      <c r="V96" s="40"/>
      <c r="W96" s="40"/>
      <c r="X96" s="40"/>
      <c r="Y96" s="40"/>
    </row>
    <row r="97" spans="2:25" ht="21" customHeight="1">
      <c r="B97" s="40"/>
      <c r="C97" s="40"/>
      <c r="D97" s="40"/>
      <c r="E97" s="40"/>
      <c r="F97" s="40"/>
      <c r="G97" s="40"/>
      <c r="H97" s="40"/>
      <c r="J97" s="40"/>
      <c r="K97" s="40"/>
      <c r="L97" s="40"/>
      <c r="M97" s="40"/>
      <c r="N97" s="40"/>
      <c r="O97" s="40"/>
      <c r="P97" s="40"/>
      <c r="Q97" s="40"/>
      <c r="S97" s="40"/>
      <c r="T97" s="40"/>
      <c r="U97" s="40"/>
      <c r="V97" s="40"/>
      <c r="W97" s="40"/>
      <c r="X97" s="40"/>
      <c r="Y97" s="40"/>
    </row>
    <row r="98" spans="2:25" ht="21" customHeight="1">
      <c r="B98" s="40"/>
      <c r="C98" s="40"/>
      <c r="D98" s="40"/>
      <c r="E98" s="40"/>
      <c r="F98" s="40"/>
      <c r="G98" s="40"/>
      <c r="H98" s="40"/>
      <c r="J98" s="40"/>
      <c r="K98" s="40"/>
      <c r="L98" s="40"/>
      <c r="M98" s="40"/>
      <c r="N98" s="40"/>
      <c r="O98" s="40"/>
      <c r="P98" s="40"/>
      <c r="Q98" s="40"/>
      <c r="S98" s="40"/>
      <c r="T98" s="40"/>
      <c r="U98" s="40"/>
      <c r="V98" s="40"/>
      <c r="W98" s="40"/>
      <c r="X98" s="40"/>
      <c r="Y98" s="40"/>
    </row>
    <row r="99" spans="2:25" ht="21" customHeight="1">
      <c r="B99" s="39" t="s">
        <v>72</v>
      </c>
      <c r="C99" s="39"/>
      <c r="D99" s="39"/>
      <c r="E99" s="39"/>
      <c r="F99" s="39"/>
      <c r="G99" s="39"/>
      <c r="H99" s="39"/>
      <c r="J99" s="39" t="s">
        <v>72</v>
      </c>
      <c r="K99" s="39"/>
      <c r="L99" s="39"/>
      <c r="M99" s="39"/>
      <c r="N99" s="39"/>
      <c r="O99" s="39"/>
      <c r="P99" s="39"/>
      <c r="Q99" s="39"/>
      <c r="S99" s="39" t="s">
        <v>72</v>
      </c>
      <c r="T99" s="39"/>
      <c r="U99" s="39"/>
      <c r="V99" s="39"/>
      <c r="W99" s="39"/>
      <c r="X99" s="39"/>
      <c r="Y99" s="39"/>
    </row>
    <row r="100" spans="2:25" ht="21" customHeight="1">
      <c r="B100" s="39"/>
      <c r="C100" s="39"/>
      <c r="D100" s="39"/>
      <c r="E100" s="39"/>
      <c r="F100" s="39"/>
      <c r="G100" s="39"/>
      <c r="H100" s="39"/>
      <c r="J100" s="39"/>
      <c r="K100" s="39"/>
      <c r="L100" s="39"/>
      <c r="M100" s="39"/>
      <c r="N100" s="39"/>
      <c r="O100" s="39"/>
      <c r="P100" s="39"/>
      <c r="Q100" s="39"/>
      <c r="S100" s="39"/>
      <c r="T100" s="39"/>
      <c r="U100" s="39"/>
      <c r="V100" s="39"/>
      <c r="W100" s="39"/>
      <c r="X100" s="39"/>
      <c r="Y100" s="39"/>
    </row>
    <row r="102" spans="2:25" ht="21" customHeight="1">
      <c r="B102" s="40"/>
      <c r="C102" s="40"/>
      <c r="D102" s="40"/>
      <c r="E102" s="40"/>
      <c r="F102" s="40"/>
      <c r="G102" s="40"/>
      <c r="H102" s="40"/>
      <c r="J102" s="40"/>
      <c r="K102" s="40"/>
      <c r="L102" s="40"/>
      <c r="M102" s="40"/>
      <c r="N102" s="40"/>
      <c r="O102" s="40"/>
      <c r="P102" s="40"/>
      <c r="Q102" s="40"/>
      <c r="S102" s="40"/>
      <c r="T102" s="40"/>
      <c r="U102" s="40"/>
      <c r="V102" s="40"/>
      <c r="W102" s="40"/>
      <c r="X102" s="40"/>
      <c r="Y102" s="40"/>
    </row>
    <row r="103" spans="2:25" ht="21" customHeight="1">
      <c r="B103" s="40"/>
      <c r="C103" s="40"/>
      <c r="D103" s="40"/>
      <c r="E103" s="40"/>
      <c r="F103" s="40"/>
      <c r="G103" s="40"/>
      <c r="H103" s="40"/>
      <c r="J103" s="40"/>
      <c r="K103" s="40"/>
      <c r="L103" s="40"/>
      <c r="M103" s="40"/>
      <c r="N103" s="40"/>
      <c r="O103" s="40"/>
      <c r="P103" s="40"/>
      <c r="Q103" s="40"/>
      <c r="S103" s="40"/>
      <c r="T103" s="40"/>
      <c r="U103" s="40"/>
      <c r="V103" s="40"/>
      <c r="W103" s="40"/>
      <c r="X103" s="40"/>
      <c r="Y103" s="40"/>
    </row>
    <row r="104" spans="2:25" ht="21" customHeight="1">
      <c r="B104" s="40"/>
      <c r="C104" s="40"/>
      <c r="D104" s="40"/>
      <c r="E104" s="40"/>
      <c r="F104" s="40"/>
      <c r="G104" s="40"/>
      <c r="H104" s="40"/>
      <c r="J104" s="40"/>
      <c r="K104" s="40"/>
      <c r="L104" s="40"/>
      <c r="M104" s="40"/>
      <c r="N104" s="40"/>
      <c r="O104" s="40"/>
      <c r="P104" s="40"/>
      <c r="Q104" s="40"/>
      <c r="S104" s="40"/>
      <c r="T104" s="40"/>
      <c r="U104" s="40"/>
      <c r="V104" s="40"/>
      <c r="W104" s="40"/>
      <c r="X104" s="40"/>
      <c r="Y104" s="40"/>
    </row>
    <row r="105" spans="2:25" ht="21" customHeight="1">
      <c r="B105" s="40"/>
      <c r="C105" s="40"/>
      <c r="D105" s="40"/>
      <c r="E105" s="40"/>
      <c r="F105" s="40"/>
      <c r="G105" s="40"/>
      <c r="H105" s="40"/>
      <c r="J105" s="40"/>
      <c r="K105" s="40"/>
      <c r="L105" s="40"/>
      <c r="M105" s="40"/>
      <c r="N105" s="40"/>
      <c r="O105" s="40"/>
      <c r="P105" s="40"/>
      <c r="Q105" s="40"/>
      <c r="S105" s="40"/>
      <c r="T105" s="40"/>
      <c r="U105" s="40"/>
      <c r="V105" s="40"/>
      <c r="W105" s="40"/>
      <c r="X105" s="40"/>
      <c r="Y105" s="40"/>
    </row>
    <row r="106" spans="2:25" ht="21" customHeight="1">
      <c r="B106" s="40"/>
      <c r="C106" s="40"/>
      <c r="D106" s="40"/>
      <c r="E106" s="40"/>
      <c r="F106" s="40"/>
      <c r="G106" s="40"/>
      <c r="H106" s="40"/>
      <c r="J106" s="40"/>
      <c r="K106" s="40"/>
      <c r="L106" s="40"/>
      <c r="M106" s="40"/>
      <c r="N106" s="40"/>
      <c r="O106" s="40"/>
      <c r="P106" s="40"/>
      <c r="Q106" s="40"/>
      <c r="S106" s="40"/>
      <c r="T106" s="40"/>
      <c r="U106" s="40"/>
      <c r="V106" s="40"/>
      <c r="W106" s="40"/>
      <c r="X106" s="40"/>
      <c r="Y106" s="40"/>
    </row>
    <row r="107" spans="2:25" ht="21" customHeight="1">
      <c r="B107" s="40"/>
      <c r="C107" s="40"/>
      <c r="D107" s="40"/>
      <c r="E107" s="40"/>
      <c r="F107" s="40"/>
      <c r="G107" s="40"/>
      <c r="H107" s="40"/>
      <c r="J107" s="40"/>
      <c r="K107" s="40"/>
      <c r="L107" s="40"/>
      <c r="M107" s="40"/>
      <c r="N107" s="40"/>
      <c r="O107" s="40"/>
      <c r="P107" s="40"/>
      <c r="Q107" s="40"/>
      <c r="S107" s="40"/>
      <c r="T107" s="40"/>
      <c r="U107" s="40"/>
      <c r="V107" s="40"/>
      <c r="W107" s="40"/>
      <c r="X107" s="40"/>
      <c r="Y107" s="40"/>
    </row>
    <row r="108" spans="2:25" ht="21" customHeight="1">
      <c r="B108" s="40"/>
      <c r="C108" s="40"/>
      <c r="D108" s="40"/>
      <c r="E108" s="40"/>
      <c r="F108" s="40"/>
      <c r="G108" s="40"/>
      <c r="H108" s="40"/>
      <c r="J108" s="40"/>
      <c r="K108" s="40"/>
      <c r="L108" s="40"/>
      <c r="M108" s="40"/>
      <c r="N108" s="40"/>
      <c r="O108" s="40"/>
      <c r="P108" s="40"/>
      <c r="Q108" s="40"/>
      <c r="S108" s="40"/>
      <c r="T108" s="40"/>
      <c r="U108" s="40"/>
      <c r="V108" s="40"/>
      <c r="W108" s="40"/>
      <c r="X108" s="40"/>
      <c r="Y108" s="40"/>
    </row>
    <row r="109" spans="2:25" ht="21" customHeight="1">
      <c r="B109" s="40"/>
      <c r="C109" s="40"/>
      <c r="D109" s="40"/>
      <c r="E109" s="40"/>
      <c r="F109" s="40"/>
      <c r="G109" s="40"/>
      <c r="H109" s="40"/>
      <c r="J109" s="40"/>
      <c r="K109" s="40"/>
      <c r="L109" s="40"/>
      <c r="M109" s="40"/>
      <c r="N109" s="40"/>
      <c r="O109" s="40"/>
      <c r="P109" s="40"/>
      <c r="Q109" s="40"/>
      <c r="S109" s="40"/>
      <c r="T109" s="40"/>
      <c r="U109" s="40"/>
      <c r="V109" s="40"/>
      <c r="W109" s="40"/>
      <c r="X109" s="40"/>
      <c r="Y109" s="40"/>
    </row>
    <row r="110" spans="2:25" ht="21" customHeight="1">
      <c r="B110" s="40"/>
      <c r="C110" s="40"/>
      <c r="D110" s="40"/>
      <c r="E110" s="40"/>
      <c r="F110" s="40"/>
      <c r="G110" s="40"/>
      <c r="H110" s="40"/>
      <c r="J110" s="40"/>
      <c r="K110" s="40"/>
      <c r="L110" s="40"/>
      <c r="M110" s="40"/>
      <c r="N110" s="40"/>
      <c r="O110" s="40"/>
      <c r="P110" s="40"/>
      <c r="Q110" s="40"/>
      <c r="S110" s="40"/>
      <c r="T110" s="40"/>
      <c r="U110" s="40"/>
      <c r="V110" s="40"/>
      <c r="W110" s="40"/>
      <c r="X110" s="40"/>
      <c r="Y110" s="40"/>
    </row>
    <row r="111" spans="2:25" ht="21" customHeight="1">
      <c r="B111" s="40"/>
      <c r="C111" s="40"/>
      <c r="D111" s="40"/>
      <c r="E111" s="40"/>
      <c r="F111" s="40"/>
      <c r="G111" s="40"/>
      <c r="H111" s="40"/>
      <c r="J111" s="40"/>
      <c r="K111" s="40"/>
      <c r="L111" s="40"/>
      <c r="M111" s="40"/>
      <c r="N111" s="40"/>
      <c r="O111" s="40"/>
      <c r="P111" s="40"/>
      <c r="Q111" s="40"/>
      <c r="S111" s="40"/>
      <c r="T111" s="40"/>
      <c r="U111" s="40"/>
      <c r="V111" s="40"/>
      <c r="W111" s="40"/>
      <c r="X111" s="40"/>
      <c r="Y111" s="40"/>
    </row>
    <row r="112" spans="2:25" ht="21" customHeight="1">
      <c r="B112" s="26" t="s">
        <v>72</v>
      </c>
      <c r="C112" s="26"/>
      <c r="D112" s="26"/>
      <c r="E112" s="26"/>
      <c r="F112" s="26"/>
      <c r="G112" s="26"/>
      <c r="H112" s="26"/>
      <c r="J112" s="26" t="s">
        <v>72</v>
      </c>
      <c r="K112" s="26"/>
      <c r="L112" s="26"/>
      <c r="M112" s="26"/>
      <c r="N112" s="26"/>
      <c r="O112" s="26"/>
      <c r="P112" s="26"/>
      <c r="Q112" s="26"/>
      <c r="S112" s="26" t="s">
        <v>72</v>
      </c>
      <c r="T112" s="26"/>
      <c r="U112" s="26"/>
      <c r="V112" s="26"/>
      <c r="W112" s="26"/>
      <c r="X112" s="26"/>
      <c r="Y112" s="26"/>
    </row>
    <row r="113" spans="2:25" ht="21" customHeight="1">
      <c r="B113" s="26"/>
      <c r="C113" s="26"/>
      <c r="D113" s="26"/>
      <c r="E113" s="26"/>
      <c r="F113" s="26"/>
      <c r="G113" s="26"/>
      <c r="H113" s="26"/>
      <c r="J113" s="26"/>
      <c r="K113" s="26"/>
      <c r="L113" s="26"/>
      <c r="M113" s="26"/>
      <c r="N113" s="26"/>
      <c r="O113" s="26"/>
      <c r="P113" s="26"/>
      <c r="Q113" s="26"/>
      <c r="S113" s="26"/>
      <c r="T113" s="26"/>
      <c r="U113" s="26"/>
      <c r="V113" s="26"/>
      <c r="W113" s="26"/>
      <c r="X113" s="26"/>
      <c r="Y113" s="26"/>
    </row>
    <row r="115" spans="2:25" ht="21" customHeight="1">
      <c r="B115" s="40"/>
      <c r="C115" s="40"/>
      <c r="D115" s="40"/>
      <c r="E115" s="40"/>
      <c r="F115" s="40"/>
      <c r="G115" s="40"/>
      <c r="H115" s="40"/>
      <c r="J115" s="40"/>
      <c r="K115" s="40"/>
      <c r="L115" s="40"/>
      <c r="M115" s="40"/>
      <c r="N115" s="40"/>
      <c r="O115" s="40"/>
      <c r="P115" s="40"/>
      <c r="Q115" s="40"/>
      <c r="S115" s="40"/>
      <c r="T115" s="40"/>
      <c r="U115" s="40"/>
      <c r="V115" s="40"/>
      <c r="W115" s="40"/>
      <c r="X115" s="40"/>
      <c r="Y115" s="40"/>
    </row>
    <row r="116" spans="2:25" ht="21" customHeight="1">
      <c r="B116" s="40"/>
      <c r="C116" s="40"/>
      <c r="D116" s="40"/>
      <c r="E116" s="40"/>
      <c r="F116" s="40"/>
      <c r="G116" s="40"/>
      <c r="H116" s="40"/>
      <c r="J116" s="40"/>
      <c r="K116" s="40"/>
      <c r="L116" s="40"/>
      <c r="M116" s="40"/>
      <c r="N116" s="40"/>
      <c r="O116" s="40"/>
      <c r="P116" s="40"/>
      <c r="Q116" s="40"/>
      <c r="S116" s="40"/>
      <c r="T116" s="40"/>
      <c r="U116" s="40"/>
      <c r="V116" s="40"/>
      <c r="W116" s="40"/>
      <c r="X116" s="40"/>
      <c r="Y116" s="40"/>
    </row>
    <row r="117" spans="2:25" ht="21" customHeight="1">
      <c r="B117" s="40"/>
      <c r="C117" s="40"/>
      <c r="D117" s="40"/>
      <c r="E117" s="40"/>
      <c r="F117" s="40"/>
      <c r="G117" s="40"/>
      <c r="H117" s="40"/>
      <c r="J117" s="40"/>
      <c r="K117" s="40"/>
      <c r="L117" s="40"/>
      <c r="M117" s="40"/>
      <c r="N117" s="40"/>
      <c r="O117" s="40"/>
      <c r="P117" s="40"/>
      <c r="Q117" s="40"/>
      <c r="S117" s="40"/>
      <c r="T117" s="40"/>
      <c r="U117" s="40"/>
      <c r="V117" s="40"/>
      <c r="W117" s="40"/>
      <c r="X117" s="40"/>
      <c r="Y117" s="40"/>
    </row>
    <row r="118" spans="2:25" ht="21" customHeight="1">
      <c r="B118" s="40"/>
      <c r="C118" s="40"/>
      <c r="D118" s="40"/>
      <c r="E118" s="40"/>
      <c r="F118" s="40"/>
      <c r="G118" s="40"/>
      <c r="H118" s="40"/>
      <c r="J118" s="40"/>
      <c r="K118" s="40"/>
      <c r="L118" s="40"/>
      <c r="M118" s="40"/>
      <c r="N118" s="40"/>
      <c r="O118" s="40"/>
      <c r="P118" s="40"/>
      <c r="Q118" s="40"/>
      <c r="S118" s="40"/>
      <c r="T118" s="40"/>
      <c r="U118" s="40"/>
      <c r="V118" s="40"/>
      <c r="W118" s="40"/>
      <c r="X118" s="40"/>
      <c r="Y118" s="40"/>
    </row>
    <row r="119" spans="2:25" ht="21" customHeight="1">
      <c r="B119" s="40"/>
      <c r="C119" s="40"/>
      <c r="D119" s="40"/>
      <c r="E119" s="40"/>
      <c r="F119" s="40"/>
      <c r="G119" s="40"/>
      <c r="H119" s="40"/>
      <c r="J119" s="40"/>
      <c r="K119" s="40"/>
      <c r="L119" s="40"/>
      <c r="M119" s="40"/>
      <c r="N119" s="40"/>
      <c r="O119" s="40"/>
      <c r="P119" s="40"/>
      <c r="Q119" s="40"/>
      <c r="S119" s="40"/>
      <c r="T119" s="40"/>
      <c r="U119" s="40"/>
      <c r="V119" s="40"/>
      <c r="W119" s="40"/>
      <c r="X119" s="40"/>
      <c r="Y119" s="40"/>
    </row>
    <row r="120" spans="2:25" ht="21" customHeight="1">
      <c r="B120" s="40"/>
      <c r="C120" s="40"/>
      <c r="D120" s="40"/>
      <c r="E120" s="40"/>
      <c r="F120" s="40"/>
      <c r="G120" s="40"/>
      <c r="H120" s="40"/>
      <c r="J120" s="40"/>
      <c r="K120" s="40"/>
      <c r="L120" s="40"/>
      <c r="M120" s="40"/>
      <c r="N120" s="40"/>
      <c r="O120" s="40"/>
      <c r="P120" s="40"/>
      <c r="Q120" s="40"/>
      <c r="S120" s="40"/>
      <c r="T120" s="40"/>
      <c r="U120" s="40"/>
      <c r="V120" s="40"/>
      <c r="W120" s="40"/>
      <c r="X120" s="40"/>
      <c r="Y120" s="40"/>
    </row>
    <row r="121" spans="2:25" ht="21" customHeight="1">
      <c r="B121" s="40"/>
      <c r="C121" s="40"/>
      <c r="D121" s="40"/>
      <c r="E121" s="40"/>
      <c r="F121" s="40"/>
      <c r="G121" s="40"/>
      <c r="H121" s="40"/>
      <c r="J121" s="40"/>
      <c r="K121" s="40"/>
      <c r="L121" s="40"/>
      <c r="M121" s="40"/>
      <c r="N121" s="40"/>
      <c r="O121" s="40"/>
      <c r="P121" s="40"/>
      <c r="Q121" s="40"/>
      <c r="S121" s="40"/>
      <c r="T121" s="40"/>
      <c r="U121" s="40"/>
      <c r="V121" s="40"/>
      <c r="W121" s="40"/>
      <c r="X121" s="40"/>
      <c r="Y121" s="40"/>
    </row>
    <row r="122" spans="2:25" ht="21" customHeight="1">
      <c r="B122" s="40"/>
      <c r="C122" s="40"/>
      <c r="D122" s="40"/>
      <c r="E122" s="40"/>
      <c r="F122" s="40"/>
      <c r="G122" s="40"/>
      <c r="H122" s="40"/>
      <c r="J122" s="40"/>
      <c r="K122" s="40"/>
      <c r="L122" s="40"/>
      <c r="M122" s="40"/>
      <c r="N122" s="40"/>
      <c r="O122" s="40"/>
      <c r="P122" s="40"/>
      <c r="Q122" s="40"/>
      <c r="S122" s="40"/>
      <c r="T122" s="40"/>
      <c r="U122" s="40"/>
      <c r="V122" s="40"/>
      <c r="W122" s="40"/>
      <c r="X122" s="40"/>
      <c r="Y122" s="40"/>
    </row>
    <row r="123" spans="2:25" ht="21" customHeight="1">
      <c r="B123" s="40"/>
      <c r="C123" s="40"/>
      <c r="D123" s="40"/>
      <c r="E123" s="40"/>
      <c r="F123" s="40"/>
      <c r="G123" s="40"/>
      <c r="H123" s="40"/>
      <c r="J123" s="40"/>
      <c r="K123" s="40"/>
      <c r="L123" s="40"/>
      <c r="M123" s="40"/>
      <c r="N123" s="40"/>
      <c r="O123" s="40"/>
      <c r="P123" s="40"/>
      <c r="Q123" s="40"/>
      <c r="S123" s="40"/>
      <c r="T123" s="40"/>
      <c r="U123" s="40"/>
      <c r="V123" s="40"/>
      <c r="W123" s="40"/>
      <c r="X123" s="40"/>
      <c r="Y123" s="40"/>
    </row>
    <row r="124" spans="2:25" ht="21" customHeight="1">
      <c r="B124" s="40"/>
      <c r="C124" s="40"/>
      <c r="D124" s="40"/>
      <c r="E124" s="40"/>
      <c r="F124" s="40"/>
      <c r="G124" s="40"/>
      <c r="H124" s="40"/>
      <c r="J124" s="40"/>
      <c r="K124" s="40"/>
      <c r="L124" s="40"/>
      <c r="M124" s="40"/>
      <c r="N124" s="40"/>
      <c r="O124" s="40"/>
      <c r="P124" s="40"/>
      <c r="Q124" s="40"/>
      <c r="S124" s="40"/>
      <c r="T124" s="40"/>
      <c r="U124" s="40"/>
      <c r="V124" s="40"/>
      <c r="W124" s="40"/>
      <c r="X124" s="40"/>
      <c r="Y124" s="40"/>
    </row>
    <row r="125" spans="2:25" ht="21" customHeight="1">
      <c r="B125" s="26" t="s">
        <v>72</v>
      </c>
      <c r="C125" s="26"/>
      <c r="D125" s="26"/>
      <c r="E125" s="26"/>
      <c r="F125" s="26"/>
      <c r="G125" s="26"/>
      <c r="H125" s="26"/>
      <c r="J125" s="26" t="s">
        <v>72</v>
      </c>
      <c r="K125" s="26"/>
      <c r="L125" s="26"/>
      <c r="M125" s="26"/>
      <c r="N125" s="26"/>
      <c r="O125" s="26"/>
      <c r="P125" s="26"/>
      <c r="Q125" s="26"/>
      <c r="S125" s="26" t="s">
        <v>72</v>
      </c>
      <c r="T125" s="26"/>
      <c r="U125" s="26"/>
      <c r="V125" s="26"/>
      <c r="W125" s="26"/>
      <c r="X125" s="26"/>
      <c r="Y125" s="26"/>
    </row>
    <row r="126" spans="2:25" ht="21" customHeight="1">
      <c r="B126" s="26"/>
      <c r="C126" s="26"/>
      <c r="D126" s="26"/>
      <c r="E126" s="26"/>
      <c r="F126" s="26"/>
      <c r="G126" s="26"/>
      <c r="H126" s="26"/>
      <c r="J126" s="26"/>
      <c r="K126" s="26"/>
      <c r="L126" s="26"/>
      <c r="M126" s="26"/>
      <c r="N126" s="26"/>
      <c r="O126" s="26"/>
      <c r="P126" s="26"/>
      <c r="Q126" s="26"/>
      <c r="S126" s="26"/>
      <c r="T126" s="26"/>
      <c r="U126" s="26"/>
      <c r="V126" s="26"/>
      <c r="W126" s="26"/>
      <c r="X126" s="26"/>
      <c r="Y126" s="26"/>
    </row>
    <row r="128" ht="24" customHeight="1"/>
    <row r="129" spans="5:23" ht="24" customHeight="1">
      <c r="E129" s="12" t="s">
        <v>0</v>
      </c>
      <c r="F129" s="43"/>
      <c r="G129" s="43"/>
      <c r="H129" s="43"/>
      <c r="I129" s="43"/>
      <c r="J129" s="43"/>
      <c r="Q129" s="12" t="s">
        <v>3</v>
      </c>
      <c r="R129" s="43"/>
      <c r="S129" s="43"/>
      <c r="T129" s="43"/>
      <c r="U129" s="43"/>
      <c r="V129" s="43"/>
      <c r="W129" s="43"/>
    </row>
    <row r="130" spans="5:24" ht="24" customHeight="1">
      <c r="E130" s="12" t="s">
        <v>1</v>
      </c>
      <c r="F130" s="46"/>
      <c r="G130" s="46"/>
      <c r="H130" s="46"/>
      <c r="I130" s="46"/>
      <c r="J130" s="46"/>
      <c r="K130" s="5" t="s">
        <v>2</v>
      </c>
      <c r="Q130" s="12" t="s">
        <v>1</v>
      </c>
      <c r="R130" s="43"/>
      <c r="S130" s="43"/>
      <c r="T130" s="43"/>
      <c r="U130" s="43"/>
      <c r="V130" s="43"/>
      <c r="W130" s="43"/>
      <c r="X130" s="5" t="s">
        <v>2</v>
      </c>
    </row>
    <row r="131" spans="5:24" ht="24" customHeight="1">
      <c r="E131" s="12" t="s">
        <v>4</v>
      </c>
      <c r="F131" s="46"/>
      <c r="G131" s="46"/>
      <c r="H131" s="46"/>
      <c r="I131" s="46"/>
      <c r="J131" s="46"/>
      <c r="Q131" s="44" t="s">
        <v>90</v>
      </c>
      <c r="R131" s="44"/>
      <c r="S131" s="44"/>
      <c r="T131" s="44"/>
      <c r="U131" s="44"/>
      <c r="V131" s="44"/>
      <c r="W131" s="44"/>
      <c r="X131" s="44"/>
    </row>
    <row r="132" spans="5:23" ht="24" customHeight="1">
      <c r="E132" s="12" t="s">
        <v>5</v>
      </c>
      <c r="F132" s="41"/>
      <c r="G132" s="41"/>
      <c r="H132" s="41"/>
      <c r="I132" s="41"/>
      <c r="J132" s="41"/>
      <c r="Q132" s="12" t="s">
        <v>5</v>
      </c>
      <c r="R132" s="45"/>
      <c r="S132" s="45"/>
      <c r="T132" s="45"/>
      <c r="U132" s="45"/>
      <c r="V132" s="45"/>
      <c r="W132" s="45"/>
    </row>
    <row r="133" spans="5:10" ht="21" customHeight="1">
      <c r="E133" s="12" t="s">
        <v>6</v>
      </c>
      <c r="F133" s="42"/>
      <c r="G133" s="42"/>
      <c r="H133" s="42"/>
      <c r="I133" s="42"/>
      <c r="J133" s="42"/>
    </row>
  </sheetData>
  <sheetProtection algorithmName="SHA-512" hashValue="3yhZi+tcsqeaj0GMBTgXVSuICqrC3SUxvaxL4zMAewaQOVrInS2dumj3wUnxv1hK5GvibQlU6wm/n83X6qnKiA==" saltValue="JAMpLTlOQpTSV4j5o+Df5g==" spinCount="100000" sheet="1" formatCells="0" formatRows="0" selectLockedCells="1"/>
  <mergeCells count="274">
    <mergeCell ref="B19:G19"/>
    <mergeCell ref="H19:J19"/>
    <mergeCell ref="K19:M19"/>
    <mergeCell ref="S12:U12"/>
    <mergeCell ref="V12:X12"/>
    <mergeCell ref="Q19:S19"/>
    <mergeCell ref="B20:G20"/>
    <mergeCell ref="A13:R13"/>
    <mergeCell ref="Y13:Z13"/>
    <mergeCell ref="V13:X13"/>
    <mergeCell ref="Y12:Z12"/>
    <mergeCell ref="S13:U13"/>
    <mergeCell ref="Q17:S17"/>
    <mergeCell ref="T17:U17"/>
    <mergeCell ref="X19:Z31"/>
    <mergeCell ref="T26:U26"/>
    <mergeCell ref="V26:W26"/>
    <mergeCell ref="N22:P22"/>
    <mergeCell ref="N23:P23"/>
    <mergeCell ref="Q20:S20"/>
    <mergeCell ref="B24:G24"/>
    <mergeCell ref="H24:J24"/>
    <mergeCell ref="K24:M24"/>
    <mergeCell ref="N24:P24"/>
    <mergeCell ref="A10:A11"/>
    <mergeCell ref="B10:J11"/>
    <mergeCell ref="V11:X11"/>
    <mergeCell ref="Y11:Z11"/>
    <mergeCell ref="B12:J12"/>
    <mergeCell ref="K12:M12"/>
    <mergeCell ref="N12:P12"/>
    <mergeCell ref="Q12:R12"/>
    <mergeCell ref="A1:Z1"/>
    <mergeCell ref="A3:Z3"/>
    <mergeCell ref="A4:Z4"/>
    <mergeCell ref="S10:Z10"/>
    <mergeCell ref="K11:M11"/>
    <mergeCell ref="N11:P11"/>
    <mergeCell ref="K10:R10"/>
    <mergeCell ref="Q11:R11"/>
    <mergeCell ref="S11:U11"/>
    <mergeCell ref="J2:Q2"/>
    <mergeCell ref="M7:P7"/>
    <mergeCell ref="H8:J8"/>
    <mergeCell ref="A43:Z43"/>
    <mergeCell ref="B41:L41"/>
    <mergeCell ref="B42:L42"/>
    <mergeCell ref="Y44:Z44"/>
    <mergeCell ref="A14:Z14"/>
    <mergeCell ref="V17:W17"/>
    <mergeCell ref="X17:Z17"/>
    <mergeCell ref="B17:G17"/>
    <mergeCell ref="H22:J22"/>
    <mergeCell ref="H23:J23"/>
    <mergeCell ref="K20:M20"/>
    <mergeCell ref="K21:M21"/>
    <mergeCell ref="K22:M22"/>
    <mergeCell ref="K23:M23"/>
    <mergeCell ref="H17:J17"/>
    <mergeCell ref="K17:M17"/>
    <mergeCell ref="N17:P17"/>
    <mergeCell ref="T22:U22"/>
    <mergeCell ref="T23:U23"/>
    <mergeCell ref="V20:W20"/>
    <mergeCell ref="V21:W21"/>
    <mergeCell ref="V22:W22"/>
    <mergeCell ref="V23:W23"/>
    <mergeCell ref="N19:P19"/>
    <mergeCell ref="M38:X38"/>
    <mergeCell ref="M39:X39"/>
    <mergeCell ref="M40:X40"/>
    <mergeCell ref="M41:X41"/>
    <mergeCell ref="M42:X42"/>
    <mergeCell ref="Y41:Z41"/>
    <mergeCell ref="Y42:Z42"/>
    <mergeCell ref="A37:Z37"/>
    <mergeCell ref="A32:S32"/>
    <mergeCell ref="A33:Z33"/>
    <mergeCell ref="B36:L36"/>
    <mergeCell ref="M36:X36"/>
    <mergeCell ref="Y36:Z36"/>
    <mergeCell ref="T32:U32"/>
    <mergeCell ref="V32:W32"/>
    <mergeCell ref="X32:Z32"/>
    <mergeCell ref="B38:L38"/>
    <mergeCell ref="B39:L39"/>
    <mergeCell ref="B40:L40"/>
    <mergeCell ref="Y38:Z38"/>
    <mergeCell ref="Y39:Z39"/>
    <mergeCell ref="Y40:Z40"/>
    <mergeCell ref="Y48:Z48"/>
    <mergeCell ref="Y49:Z49"/>
    <mergeCell ref="B48:L48"/>
    <mergeCell ref="B49:L49"/>
    <mergeCell ref="B50:L50"/>
    <mergeCell ref="M44:X44"/>
    <mergeCell ref="M45:X45"/>
    <mergeCell ref="M46:X46"/>
    <mergeCell ref="M47:X47"/>
    <mergeCell ref="M48:X48"/>
    <mergeCell ref="Y50:Z50"/>
    <mergeCell ref="B44:L44"/>
    <mergeCell ref="B45:L45"/>
    <mergeCell ref="B46:L46"/>
    <mergeCell ref="B47:L47"/>
    <mergeCell ref="Y45:Z45"/>
    <mergeCell ref="Y46:Z46"/>
    <mergeCell ref="Y47:Z47"/>
    <mergeCell ref="Y51:Z51"/>
    <mergeCell ref="Y52:Z52"/>
    <mergeCell ref="B54:L54"/>
    <mergeCell ref="M54:X54"/>
    <mergeCell ref="Y54:Z54"/>
    <mergeCell ref="A53:Z53"/>
    <mergeCell ref="M49:X49"/>
    <mergeCell ref="M50:X50"/>
    <mergeCell ref="M51:X51"/>
    <mergeCell ref="M52:X52"/>
    <mergeCell ref="B51:L51"/>
    <mergeCell ref="B52:L52"/>
    <mergeCell ref="B57:L57"/>
    <mergeCell ref="M57:X57"/>
    <mergeCell ref="Y57:Z57"/>
    <mergeCell ref="B58:L58"/>
    <mergeCell ref="M58:X58"/>
    <mergeCell ref="Y58:Z58"/>
    <mergeCell ref="B55:L55"/>
    <mergeCell ref="M55:X55"/>
    <mergeCell ref="Y55:Z55"/>
    <mergeCell ref="B56:L56"/>
    <mergeCell ref="M56:X56"/>
    <mergeCell ref="Y56:Z56"/>
    <mergeCell ref="B61:L61"/>
    <mergeCell ref="M61:X61"/>
    <mergeCell ref="Y61:Z61"/>
    <mergeCell ref="B66:G66"/>
    <mergeCell ref="H66:P66"/>
    <mergeCell ref="Q66:X66"/>
    <mergeCell ref="Y66:Z66"/>
    <mergeCell ref="B59:L59"/>
    <mergeCell ref="M59:X59"/>
    <mergeCell ref="Y59:Z59"/>
    <mergeCell ref="B60:L60"/>
    <mergeCell ref="M60:X60"/>
    <mergeCell ref="Y60:Z60"/>
    <mergeCell ref="B65:G65"/>
    <mergeCell ref="H65:P65"/>
    <mergeCell ref="Q65:X65"/>
    <mergeCell ref="Y65:Z65"/>
    <mergeCell ref="Q67:X67"/>
    <mergeCell ref="Y67:Z67"/>
    <mergeCell ref="B68:G68"/>
    <mergeCell ref="H68:P68"/>
    <mergeCell ref="Q68:X68"/>
    <mergeCell ref="Y68:Z68"/>
    <mergeCell ref="B70:G70"/>
    <mergeCell ref="H70:P70"/>
    <mergeCell ref="Q70:X70"/>
    <mergeCell ref="Y70:Z70"/>
    <mergeCell ref="B69:G69"/>
    <mergeCell ref="H69:P69"/>
    <mergeCell ref="Q69:X69"/>
    <mergeCell ref="Y69:Z69"/>
    <mergeCell ref="F132:J132"/>
    <mergeCell ref="F133:J133"/>
    <mergeCell ref="R129:W129"/>
    <mergeCell ref="R130:W130"/>
    <mergeCell ref="Q131:X131"/>
    <mergeCell ref="R132:W132"/>
    <mergeCell ref="B89:H98"/>
    <mergeCell ref="J89:Q98"/>
    <mergeCell ref="S89:Y98"/>
    <mergeCell ref="F129:J129"/>
    <mergeCell ref="F130:J130"/>
    <mergeCell ref="F131:J131"/>
    <mergeCell ref="B115:H124"/>
    <mergeCell ref="J115:Q124"/>
    <mergeCell ref="S115:Y124"/>
    <mergeCell ref="B125:H126"/>
    <mergeCell ref="J125:Q126"/>
    <mergeCell ref="S125:Y126"/>
    <mergeCell ref="B78:Y85"/>
    <mergeCell ref="B99:H100"/>
    <mergeCell ref="J99:Q100"/>
    <mergeCell ref="S99:Y100"/>
    <mergeCell ref="B112:H113"/>
    <mergeCell ref="J112:Q113"/>
    <mergeCell ref="S112:Y113"/>
    <mergeCell ref="B102:H111"/>
    <mergeCell ref="J102:Q111"/>
    <mergeCell ref="S102:Y111"/>
    <mergeCell ref="B74:G74"/>
    <mergeCell ref="H74:P74"/>
    <mergeCell ref="Q74:X74"/>
    <mergeCell ref="Y74:Z74"/>
    <mergeCell ref="B72:G72"/>
    <mergeCell ref="H72:P72"/>
    <mergeCell ref="Q72:X72"/>
    <mergeCell ref="Y72:Z72"/>
    <mergeCell ref="B73:G73"/>
    <mergeCell ref="H73:P73"/>
    <mergeCell ref="Q73:X73"/>
    <mergeCell ref="Y73:Z73"/>
    <mergeCell ref="B71:G71"/>
    <mergeCell ref="H71:P71"/>
    <mergeCell ref="Q71:X71"/>
    <mergeCell ref="Y71:Z71"/>
    <mergeCell ref="B67:G67"/>
    <mergeCell ref="A18:Z18"/>
    <mergeCell ref="N21:P21"/>
    <mergeCell ref="V19:W19"/>
    <mergeCell ref="T19:U19"/>
    <mergeCell ref="T20:U20"/>
    <mergeCell ref="T21:U21"/>
    <mergeCell ref="B25:G25"/>
    <mergeCell ref="H25:J25"/>
    <mergeCell ref="K25:M25"/>
    <mergeCell ref="N25:P25"/>
    <mergeCell ref="Q25:S25"/>
    <mergeCell ref="T25:U25"/>
    <mergeCell ref="V25:W25"/>
    <mergeCell ref="B26:G26"/>
    <mergeCell ref="H26:J26"/>
    <mergeCell ref="K26:M26"/>
    <mergeCell ref="N26:P26"/>
    <mergeCell ref="Q26:S26"/>
    <mergeCell ref="H67:P67"/>
    <mergeCell ref="Q24:S24"/>
    <mergeCell ref="T24:U24"/>
    <mergeCell ref="V24:W24"/>
    <mergeCell ref="H20:J20"/>
    <mergeCell ref="H21:J21"/>
    <mergeCell ref="B21:G21"/>
    <mergeCell ref="B22:G22"/>
    <mergeCell ref="B23:G23"/>
    <mergeCell ref="Q21:S21"/>
    <mergeCell ref="Q22:S22"/>
    <mergeCell ref="Q23:S23"/>
    <mergeCell ref="N20:P20"/>
    <mergeCell ref="B27:G27"/>
    <mergeCell ref="H27:J27"/>
    <mergeCell ref="K27:M27"/>
    <mergeCell ref="N27:P27"/>
    <mergeCell ref="Q27:S27"/>
    <mergeCell ref="T27:U27"/>
    <mergeCell ref="V27:W27"/>
    <mergeCell ref="B28:G28"/>
    <mergeCell ref="H28:J28"/>
    <mergeCell ref="K28:M28"/>
    <mergeCell ref="N28:P28"/>
    <mergeCell ref="Q28:S28"/>
    <mergeCell ref="T28:U28"/>
    <mergeCell ref="V28:W28"/>
    <mergeCell ref="B31:G31"/>
    <mergeCell ref="H31:J31"/>
    <mergeCell ref="K31:M31"/>
    <mergeCell ref="N31:P31"/>
    <mergeCell ref="Q31:S31"/>
    <mergeCell ref="T31:U31"/>
    <mergeCell ref="V31:W31"/>
    <mergeCell ref="B29:G29"/>
    <mergeCell ref="H29:J29"/>
    <mergeCell ref="K29:M29"/>
    <mergeCell ref="N29:P29"/>
    <mergeCell ref="Q29:S29"/>
    <mergeCell ref="T29:U29"/>
    <mergeCell ref="V29:W29"/>
    <mergeCell ref="B30:G30"/>
    <mergeCell ref="H30:J30"/>
    <mergeCell ref="K30:M30"/>
    <mergeCell ref="N30:P30"/>
    <mergeCell ref="Q30:S30"/>
    <mergeCell ref="T30:U30"/>
    <mergeCell ref="V30:W30"/>
  </mergeCells>
  <dataValidations count="8">
    <dataValidation type="list" allowBlank="1" showInputMessage="1" showErrorMessage="1" error="กรุณาเลือกข้อมูลตามที่กำหนดให้" sqref="B38:L42">
      <formula1>ปัญหาด้านงบประมาณ</formula1>
    </dataValidation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38:Z42 Y44:Z52 Y54:Z61 Y66:Z69 Y71:Z74">
      <formula1>1</formula1>
      <formula2>3</formula2>
    </dataValidation>
    <dataValidation type="list" allowBlank="1" showInputMessage="1" showErrorMessage="1" error="กรุณาเลือกข้อมูลตามที่กำหนดให้" sqref="B44:L52">
      <formula1>ปัญหาด้านบุคลากร</formula1>
    </dataValidation>
    <dataValidation type="list" allowBlank="1" showInputMessage="1" showErrorMessage="1" error="กรุณาเลือกข้อมูลตามที่กำหนดให้" sqref="B54:L61">
      <formula1>ปัญหาด้านสิ่งอำนวยความสะดวก</formula1>
    </dataValidation>
    <dataValidation type="list" allowBlank="1" showInputMessage="1" showErrorMessage="1" error="กรุณาเลือกข้อมูลตามที่กำหนดให้" sqref="B66:G69 B71:G74">
      <formula1>ปัญหาจากการดำเนินงาน</formula1>
    </dataValidation>
    <dataValidation type="decimal" allowBlank="1" showInputMessage="1" showErrorMessage="1" error="กรุณากรอกข้อมูลเป็นตัวเลข" sqref="V12">
      <formula1>0</formula1>
      <formula2>S12</formula2>
    </dataValidation>
    <dataValidation type="whole" operator="greaterThanOrEqual" allowBlank="1" showInputMessage="1" showErrorMessage="1" error="กรุณากรอกข้อมูลเป็นตัวเลข" sqref="K30:S31 K26:S28 K20:S24">
      <formula1>0</formula1>
    </dataValidation>
    <dataValidation type="decimal" operator="greaterThanOrEqual" allowBlank="1" showInputMessage="1" showErrorMessage="1" error="กรุณากรอกข้อมูลเป็นตัวเลข" sqref="K19:S19 K25:S25 K29:S29">
      <formula1>0</formula1>
    </dataValidation>
  </dataValidations>
  <printOptions horizontalCentered="1"/>
  <pageMargins left="0.5118110236220472" right="0.5118110236220472" top="0.7480314960629921" bottom="0.5511811023622047" header="0.31496062992125984" footer="0.31496062992125984"/>
  <pageSetup fitToHeight="0" fitToWidth="1" horizontalDpi="200" verticalDpi="200" orientation="landscape" paperSize="9" scale="64" r:id="rId1"/>
  <headerFooter>
    <oddFooter xml:space="preserve">&amp;R&amp;"TH SarabunIT๙,Regular"&amp;16ส่วนติดตามและประเมินผล สำนักแผนงานและสารสนเทศ กรมป่าไม้ I &amp;P </oddFooter>
  </headerFooter>
  <rowBreaks count="5" manualBreakCount="5">
    <brk id="14" max="16383" man="1"/>
    <brk id="33" max="16383" man="1"/>
    <brk id="52" max="16383" man="1"/>
    <brk id="69" max="16383" man="1"/>
    <brk id="10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5D88C-E82A-4134-9DB4-B8E3FC665407}">
  <dimension ref="A1:G10"/>
  <sheetViews>
    <sheetView zoomScale="85" zoomScaleNormal="85" workbookViewId="0" topLeftCell="D1">
      <selection activeCell="H14" sqref="H14"/>
    </sheetView>
  </sheetViews>
  <sheetFormatPr defaultColWidth="8.8515625" defaultRowHeight="15"/>
  <cols>
    <col min="1" max="1" width="92.57421875" style="1" bestFit="1" customWidth="1"/>
    <col min="2" max="2" width="6.7109375" style="2" customWidth="1"/>
    <col min="3" max="3" width="115.8515625" style="1" bestFit="1" customWidth="1"/>
    <col min="4" max="4" width="6.7109375" style="2" customWidth="1"/>
    <col min="5" max="5" width="72.421875" style="1" bestFit="1" customWidth="1"/>
    <col min="6" max="6" width="6.7109375" style="2" customWidth="1"/>
    <col min="7" max="7" width="135.140625" style="1" bestFit="1" customWidth="1"/>
    <col min="8" max="16384" width="8.8515625" style="1" customWidth="1"/>
  </cols>
  <sheetData>
    <row r="1" spans="1:7" ht="15">
      <c r="A1" s="3" t="s">
        <v>41</v>
      </c>
      <c r="C1" s="3" t="s">
        <v>42</v>
      </c>
      <c r="E1" s="3" t="s">
        <v>43</v>
      </c>
      <c r="G1" s="3" t="s">
        <v>11</v>
      </c>
    </row>
    <row r="2" spans="1:7" ht="15">
      <c r="A2" s="1" t="s">
        <v>44</v>
      </c>
      <c r="C2" s="1" t="s">
        <v>45</v>
      </c>
      <c r="E2" s="1" t="s">
        <v>46</v>
      </c>
      <c r="G2" s="1" t="s">
        <v>47</v>
      </c>
    </row>
    <row r="3" spans="1:7" ht="15">
      <c r="A3" s="1" t="s">
        <v>48</v>
      </c>
      <c r="C3" s="1" t="s">
        <v>49</v>
      </c>
      <c r="E3" s="1" t="s">
        <v>50</v>
      </c>
      <c r="G3" s="1" t="s">
        <v>51</v>
      </c>
    </row>
    <row r="4" spans="1:7" ht="15">
      <c r="A4" s="1" t="s">
        <v>52</v>
      </c>
      <c r="C4" s="1" t="s">
        <v>53</v>
      </c>
      <c r="E4" s="1" t="s">
        <v>54</v>
      </c>
      <c r="G4" s="1" t="s">
        <v>55</v>
      </c>
    </row>
    <row r="5" spans="1:7" ht="15">
      <c r="A5" s="1" t="s">
        <v>56</v>
      </c>
      <c r="C5" s="1" t="s">
        <v>57</v>
      </c>
      <c r="E5" s="1" t="s">
        <v>58</v>
      </c>
      <c r="G5" s="1" t="s">
        <v>59</v>
      </c>
    </row>
    <row r="6" spans="1:7" ht="15">
      <c r="A6" s="1" t="s">
        <v>60</v>
      </c>
      <c r="C6" s="1" t="s">
        <v>61</v>
      </c>
      <c r="E6" s="1" t="s">
        <v>62</v>
      </c>
      <c r="G6" s="1" t="s">
        <v>63</v>
      </c>
    </row>
    <row r="7" spans="3:7" ht="15">
      <c r="C7" s="1" t="s">
        <v>64</v>
      </c>
      <c r="E7" s="1" t="s">
        <v>65</v>
      </c>
      <c r="G7" s="1" t="s">
        <v>66</v>
      </c>
    </row>
    <row r="8" spans="3:7" ht="15">
      <c r="C8" s="1" t="s">
        <v>67</v>
      </c>
      <c r="E8" s="1" t="s">
        <v>68</v>
      </c>
      <c r="G8" s="1" t="s">
        <v>69</v>
      </c>
    </row>
    <row r="9" spans="3:7" ht="15">
      <c r="C9" s="1" t="s">
        <v>70</v>
      </c>
      <c r="E9" s="1" t="s">
        <v>60</v>
      </c>
      <c r="G9" s="1" t="s">
        <v>71</v>
      </c>
    </row>
    <row r="10" spans="3:7" ht="15">
      <c r="C10" s="1" t="s">
        <v>60</v>
      </c>
      <c r="G10" s="1" t="s">
        <v>60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SnackSpider</dc:creator>
  <cp:keywords/>
  <dc:description/>
  <cp:lastModifiedBy>SnackSpider</cp:lastModifiedBy>
  <cp:lastPrinted>2021-12-19T19:21:22Z</cp:lastPrinted>
  <dcterms:created xsi:type="dcterms:W3CDTF">2021-12-16T12:43:53Z</dcterms:created>
  <dcterms:modified xsi:type="dcterms:W3CDTF">2021-12-23T04:08:39Z</dcterms:modified>
  <cp:category/>
  <cp:version/>
  <cp:contentType/>
  <cp:contentStatus/>
</cp:coreProperties>
</file>