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สาขานราธิวาส\"/>
    </mc:Choice>
  </mc:AlternateContent>
  <xr:revisionPtr revIDLastSave="0" documentId="13_ncr:1_{C5FF5A52-9091-49B9-8F31-470942AB183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(สข)" sheetId="1" r:id="rId1"/>
    <sheet name="LIST" sheetId="4" state="hidden" r:id="rId2"/>
  </sheets>
  <definedNames>
    <definedName name="_xlnm.Print_Area" localSheetId="0">'สจป.ที่ 13 (สข)'!$A$1:$Z$127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<sst xmlns="http://schemas.openxmlformats.org/spreadsheetml/2006/main" count="113" uniqueCount="85">
  <si>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</si>
  <si>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</si>
  <si>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</si>
  <si>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</si>
  <si>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</si>
  <si>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</si>
  <si>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</si>
  <si>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</si>
  <si>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</si>
  <si>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</si>
  <si>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</si>
  <si>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</si>
  <si>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</si>
  <si>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</si>
  <si>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</si>
  <si>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</si>
  <si>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</si>
  <si>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</si>
  <si>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</si>
  <si>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</si>
  <si>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</si>
  <si>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</si>
  <si>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</si>
  <si>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</si>
  <si>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</si>
  <si>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</si>
  <si>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</si>
  <si>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</si>
  <si>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</si>
  <si>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</si>
  <si>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</si>
  <si>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</si>
  <si>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</si>
  <si>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</si>
  <si>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</si>
  <si>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</si>
  <si>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</si>
  <si>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</si>
  <si>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</si>
  <si>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</si>
  <si>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</si>
  <si>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</si>
  <si>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</si>
  <si>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</si>
  <si>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</si>
  <si>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</si>
  <si>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</si>
  <si>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</si>
  <si>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</si>
  <si>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</si>
  <si>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</si>
  <si>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</si>
  <si>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</si>
  <si>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</si>
  <si>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</si>
  <si>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</si>
  <si>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</si>
  <si>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</si>
  <si>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</si>
  <si>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</si>
  <si>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</si>
  <si>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</si>
  <si>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</si>
  <si>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</si>
  <si>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</si>
  <si>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</si>
  <si>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</si>
  <si>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</si>
  <si>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</si>
  <si>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</si>
  <si>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</si>
  <si>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</si>
  <si>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</si>
  <si>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</si>
  <si>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</si>
  <si>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</si>
  <si>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</si>
  <si>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</si>
  <si>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</si>
  <si>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</si>
  <si>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</si>
  <si>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</si>
  <si>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13 สาขานราธิวาส</t>
  </si>
  <si>
    <t>ผู้อำนวยการสำนักจัดการทรัพยากรป่าไม้ที่ 13 สาขานราธิวาส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</si>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</sst>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3" fillId="6" borderId="1" xfId="1" applyFont="1" applyFill="1" applyBorder="1" applyAlignment="1" applyProtection="1">
      <alignment horizontal="center" vertical="top"/>
    </xf>
    <xf numFmtId="164" fontId="3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5" t="s">
        <v>84</v>
      </c>
      <c r="K2" s="65"/>
      <c r="L2" s="65"/>
      <c r="M2" s="65"/>
      <c r="N2" s="65"/>
      <c r="O2" s="65"/>
      <c r="P2" s="65"/>
      <c r="Q2" s="6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1" customHeight="1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6"/>
      <c r="N7" s="67"/>
      <c r="O7" s="67"/>
      <c r="P7" s="68"/>
    </row>
    <row r="8" spans="1:26" ht="21" customHeight="1">
      <c r="A8" s="14" t="s">
        <v>23</v>
      </c>
      <c r="G8" s="8"/>
      <c r="H8" s="66"/>
      <c r="I8" s="67"/>
      <c r="J8" s="68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21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9">
        <v>126</v>
      </c>
      <c r="L12" s="29"/>
      <c r="M12" s="29"/>
      <c r="N12" s="29">
        <f>Q24</f>
        <v>0</v>
      </c>
      <c r="O12" s="29"/>
      <c r="P12" s="29"/>
      <c r="Q12" s="63">
        <f>V25</f>
        <v>0</v>
      </c>
      <c r="R12" s="63"/>
      <c r="S12" s="69">
        <v>4735100</v>
      </c>
      <c r="T12" s="70"/>
      <c r="U12" s="71"/>
      <c r="V12" s="72"/>
      <c r="W12" s="72"/>
      <c r="X12" s="72"/>
      <c r="Y12" s="63">
        <f>(V12/$S$13)*100</f>
        <v>0</v>
      </c>
      <c r="Z12" s="63"/>
    </row>
    <row r="13" spans="1:26" s="7" customFormat="1" ht="21" customHeight="1">
      <c r="A13" s="73" t="s">
        <v>26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6">
        <f>SUM(S12:U12)</f>
        <v>4735100</v>
      </c>
      <c r="T13" s="76"/>
      <c r="U13" s="76"/>
      <c r="V13" s="76">
        <f>SUM(V12:X12)</f>
        <v>0</v>
      </c>
      <c r="W13" s="76"/>
      <c r="X13" s="76"/>
      <c r="Y13" s="76">
        <f>SUM(Y12:Z12)</f>
        <v>0</v>
      </c>
      <c r="Z13" s="76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3" t="s">
        <v>75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42" customHeight="1">
      <c r="A19" s="20">
        <v>1</v>
      </c>
      <c r="B19" s="62" t="s">
        <v>76</v>
      </c>
      <c r="C19" s="62"/>
      <c r="D19" s="62"/>
      <c r="E19" s="62"/>
      <c r="F19" s="62"/>
      <c r="G19" s="62"/>
      <c r="H19" s="28">
        <v>126</v>
      </c>
      <c r="I19" s="28"/>
      <c r="J19" s="28"/>
      <c r="K19" s="61"/>
      <c r="L19" s="61"/>
      <c r="M19" s="61"/>
      <c r="N19" s="61"/>
      <c r="O19" s="61"/>
      <c r="P19" s="61"/>
      <c r="Q19" s="61"/>
      <c r="R19" s="61"/>
      <c r="S19" s="61"/>
      <c r="T19" s="28">
        <f>SUM(T20:U21)</f>
        <v>50</v>
      </c>
      <c r="U19" s="28"/>
      <c r="V19" s="27">
        <f>SUM(V20:W21)</f>
        <v>0</v>
      </c>
      <c r="W19" s="27"/>
      <c r="X19" s="30"/>
      <c r="Y19" s="31"/>
      <c r="Z19" s="32"/>
    </row>
    <row r="20" spans="1:26" ht="105" customHeight="1">
      <c r="A20" s="9">
        <v>1.1000000000000001</v>
      </c>
      <c r="B20" s="36" t="s">
        <v>77</v>
      </c>
      <c r="C20" s="36"/>
      <c r="D20" s="36"/>
      <c r="E20" s="36"/>
      <c r="F20" s="36"/>
      <c r="G20" s="36"/>
      <c r="H20" s="29">
        <v>126</v>
      </c>
      <c r="I20" s="29"/>
      <c r="J20" s="29"/>
      <c r="K20" s="26"/>
      <c r="L20" s="26"/>
      <c r="M20" s="26"/>
      <c r="N20" s="26"/>
      <c r="O20" s="26"/>
      <c r="P20" s="26"/>
      <c r="Q20" s="26"/>
      <c r="R20" s="26"/>
      <c r="S20" s="26"/>
      <c r="T20" s="29">
        <v>20</v>
      </c>
      <c r="U20" s="29"/>
      <c r="V20" s="60">
        <f>(T20*((K20*0)+(N20*50)+(Q20*100)))/(H20*100)</f>
        <v>0</v>
      </c>
      <c r="W20" s="60"/>
      <c r="X20" s="33"/>
      <c r="Y20" s="34"/>
      <c r="Z20" s="35"/>
    </row>
    <row r="21" spans="1:26" ht="42" customHeight="1">
      <c r="A21" s="9">
        <v>1.2</v>
      </c>
      <c r="B21" s="36" t="s">
        <v>78</v>
      </c>
      <c r="C21" s="36"/>
      <c r="D21" s="36"/>
      <c r="E21" s="36"/>
      <c r="F21" s="36"/>
      <c r="G21" s="36"/>
      <c r="H21" s="29">
        <v>126</v>
      </c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9">
        <v>30</v>
      </c>
      <c r="U21" s="29"/>
      <c r="V21" s="60">
        <f t="shared" ref="V21" si="0">(T21*((K21*0)+(N21*50)+(Q21*100)))/(H21*100)</f>
        <v>0</v>
      </c>
      <c r="W21" s="60"/>
      <c r="X21" s="33"/>
      <c r="Y21" s="34"/>
      <c r="Z21" s="35"/>
    </row>
    <row r="22" spans="1:26" ht="63" customHeight="1">
      <c r="A22" s="20">
        <v>2</v>
      </c>
      <c r="B22" s="62" t="s">
        <v>79</v>
      </c>
      <c r="C22" s="62"/>
      <c r="D22" s="62"/>
      <c r="E22" s="62"/>
      <c r="F22" s="62"/>
      <c r="G22" s="62"/>
      <c r="H22" s="28">
        <v>126</v>
      </c>
      <c r="I22" s="28"/>
      <c r="J22" s="28"/>
      <c r="K22" s="61"/>
      <c r="L22" s="61"/>
      <c r="M22" s="61"/>
      <c r="N22" s="61"/>
      <c r="O22" s="61"/>
      <c r="P22" s="61"/>
      <c r="Q22" s="61"/>
      <c r="R22" s="61"/>
      <c r="S22" s="61"/>
      <c r="T22" s="28">
        <f>SUM(T23:U24)</f>
        <v>50</v>
      </c>
      <c r="U22" s="28"/>
      <c r="V22" s="27">
        <f>SUM(V23:W24)</f>
        <v>0</v>
      </c>
      <c r="W22" s="27"/>
      <c r="X22" s="33"/>
      <c r="Y22" s="34"/>
      <c r="Z22" s="35"/>
    </row>
    <row r="23" spans="1:26" ht="42" customHeight="1">
      <c r="A23" s="9">
        <v>2.1</v>
      </c>
      <c r="B23" s="36" t="s">
        <v>80</v>
      </c>
      <c r="C23" s="36"/>
      <c r="D23" s="36"/>
      <c r="E23" s="36"/>
      <c r="F23" s="36"/>
      <c r="G23" s="36"/>
      <c r="H23" s="29">
        <v>126</v>
      </c>
      <c r="I23" s="29"/>
      <c r="J23" s="29"/>
      <c r="K23" s="26"/>
      <c r="L23" s="26"/>
      <c r="M23" s="26"/>
      <c r="N23" s="26"/>
      <c r="O23" s="26"/>
      <c r="P23" s="26"/>
      <c r="Q23" s="26"/>
      <c r="R23" s="26"/>
      <c r="S23" s="26"/>
      <c r="T23" s="29">
        <v>20</v>
      </c>
      <c r="U23" s="29"/>
      <c r="V23" s="60">
        <f t="shared" ref="V23" si="1">(T23*((K23*0)+(N23*50)+(Q23*100)))/(H23*100)</f>
        <v>0</v>
      </c>
      <c r="W23" s="60"/>
      <c r="X23" s="33"/>
      <c r="Y23" s="34"/>
      <c r="Z23" s="35"/>
    </row>
    <row r="24" spans="1:26" ht="42" customHeight="1">
      <c r="A24" s="9">
        <v>2.2000000000000002</v>
      </c>
      <c r="B24" s="36" t="s">
        <v>81</v>
      </c>
      <c r="C24" s="36"/>
      <c r="D24" s="36"/>
      <c r="E24" s="36"/>
      <c r="F24" s="36"/>
      <c r="G24" s="36"/>
      <c r="H24" s="29">
        <v>126</v>
      </c>
      <c r="I24" s="29"/>
      <c r="J24" s="29"/>
      <c r="K24" s="26"/>
      <c r="L24" s="26"/>
      <c r="M24" s="26"/>
      <c r="N24" s="26"/>
      <c r="O24" s="26"/>
      <c r="P24" s="26"/>
      <c r="Q24" s="26"/>
      <c r="R24" s="26"/>
      <c r="S24" s="26"/>
      <c r="T24" s="29">
        <v>30</v>
      </c>
      <c r="U24" s="29"/>
      <c r="V24" s="60">
        <f t="shared" ref="V24" si="2">(T24*((K24*0)+(N24*50)+(Q24*100)))/(H24*100)</f>
        <v>0</v>
      </c>
      <c r="W24" s="60"/>
      <c r="X24" s="33"/>
      <c r="Y24" s="34"/>
      <c r="Z24" s="35"/>
    </row>
    <row r="25" spans="1:26" ht="21" customHeight="1">
      <c r="A25" s="57" t="s">
        <v>40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>
        <f>T19+T22</f>
        <v>100</v>
      </c>
      <c r="U25" s="58"/>
      <c r="V25" s="59">
        <f>V19+V22</f>
        <v>0</v>
      </c>
      <c r="W25" s="59"/>
      <c r="X25" s="59"/>
      <c r="Y25" s="59"/>
      <c r="Z25" s="59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54" t="s">
        <v>18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 t="s">
        <v>12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5" t="s">
        <v>14</v>
      </c>
      <c r="Z29" s="55"/>
    </row>
    <row r="30" spans="1:26" ht="21" customHeight="1">
      <c r="A30" s="56" t="s">
        <v>17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42" customHeight="1">
      <c r="A31" s="9" t="str">
        <f>IF(B31&lt;&gt;"","2.1.1","")</f>
        <v/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/>
      <c r="Z31" s="22"/>
    </row>
    <row r="32" spans="1:26" ht="42" customHeight="1">
      <c r="A32" s="9" t="str">
        <f>IF(B32&lt;&gt;"","2.1.2","")</f>
        <v/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2"/>
      <c r="Z32" s="22"/>
    </row>
    <row r="33" spans="1:26" ht="42" customHeight="1">
      <c r="A33" s="9" t="str">
        <f>IF(B33&lt;&gt;"","2.1.3","")</f>
        <v/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  <c r="Z33" s="22"/>
    </row>
    <row r="34" spans="1:26" ht="42" customHeight="1">
      <c r="A34" s="9" t="str">
        <f>IF(B34&lt;&gt;"","2.1.4","")</f>
        <v/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22"/>
    </row>
    <row r="35" spans="1:26" ht="42" customHeight="1">
      <c r="A35" s="9" t="str">
        <f>IF(B35&lt;&gt;"","2.1.5","")</f>
        <v/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22"/>
    </row>
    <row r="36" spans="1:26" ht="21" customHeight="1">
      <c r="A36" s="56" t="s">
        <v>16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42" customHeight="1">
      <c r="A37" s="9" t="str">
        <f>IF(B37&lt;&gt;"","2.2.1","")</f>
        <v/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Z37" s="22"/>
    </row>
    <row r="38" spans="1:26" ht="42" customHeight="1">
      <c r="A38" s="9" t="str">
        <f>IF(B38&lt;&gt;"","2.2.2","")</f>
        <v/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22"/>
    </row>
    <row r="39" spans="1:26" ht="42" customHeight="1">
      <c r="A39" s="9" t="str">
        <f>IF(B39&lt;&gt;"","2.2.3","")</f>
        <v/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2"/>
    </row>
    <row r="40" spans="1:26" ht="42" customHeight="1">
      <c r="A40" s="9" t="str">
        <f>IF(B40&lt;&gt;"","2.2.4","")</f>
        <v/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2"/>
    </row>
    <row r="41" spans="1:26" ht="42" customHeight="1">
      <c r="A41" s="9" t="str">
        <f>IF(B41&lt;&gt;"","2.2.5","")</f>
        <v/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</row>
    <row r="42" spans="1:26" ht="42" customHeight="1">
      <c r="A42" s="9" t="str">
        <f>IF(B42&lt;&gt;"","2.2.6","")</f>
        <v/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22"/>
    </row>
    <row r="43" spans="1:26" ht="42" customHeight="1">
      <c r="A43" s="9" t="str">
        <f>IF(B43&lt;&gt;"","2.2.7","")</f>
        <v/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22"/>
    </row>
    <row r="44" spans="1:26" ht="42" customHeight="1">
      <c r="A44" s="9" t="str">
        <f>IF(B44&lt;&gt;"","2.2.8","")</f>
        <v/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2"/>
    </row>
    <row r="45" spans="1:26" ht="42" customHeight="1">
      <c r="A45" s="9" t="str">
        <f>IF(B45&lt;&gt;"","2.2.9","")</f>
        <v/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22"/>
    </row>
    <row r="46" spans="1:26" ht="21" customHeight="1">
      <c r="A46" s="56" t="s">
        <v>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42" customHeight="1">
      <c r="A47" s="9" t="str">
        <f>IF(B47&lt;&gt;"","2.3.1","")</f>
        <v/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22"/>
    </row>
    <row r="48" spans="1:26" ht="42" customHeight="1">
      <c r="A48" s="9" t="str">
        <f>IF(B48&lt;&gt;"","2.3.2","")</f>
        <v/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22"/>
    </row>
    <row r="49" spans="1:26" ht="42" customHeight="1">
      <c r="A49" s="9" t="str">
        <f>IF(B49&lt;&gt;"","2.3.3","")</f>
        <v/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/>
      <c r="Z49" s="22"/>
    </row>
    <row r="50" spans="1:26" ht="42" customHeight="1">
      <c r="A50" s="9" t="str">
        <f>IF(B50&lt;&gt;"","2.3.4","")</f>
        <v/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22"/>
    </row>
    <row r="51" spans="1:26" ht="42" customHeight="1">
      <c r="A51" s="9" t="str">
        <f>IF(B51&lt;&gt;"","2.3.5","")</f>
        <v/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  <c r="Z51" s="22"/>
    </row>
    <row r="52" spans="1:26" ht="42" customHeight="1">
      <c r="A52" s="9" t="str">
        <f>IF(B52&lt;&gt;"","2.3.6","")</f>
        <v/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/>
      <c r="Z52" s="22"/>
    </row>
    <row r="53" spans="1:26" ht="42" customHeight="1">
      <c r="A53" s="9" t="str">
        <f>IF(B53&lt;&gt;"","2.3.7","")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22"/>
    </row>
    <row r="54" spans="1:26" ht="42" customHeight="1">
      <c r="A54" s="9" t="str">
        <f>IF(B54&lt;&gt;"","2.3.8","")</f>
        <v/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22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54" t="s">
        <v>11</v>
      </c>
      <c r="C58" s="54"/>
      <c r="D58" s="54"/>
      <c r="E58" s="54"/>
      <c r="F58" s="54"/>
      <c r="G58" s="54"/>
      <c r="H58" s="54" t="s">
        <v>12</v>
      </c>
      <c r="I58" s="54"/>
      <c r="J58" s="54"/>
      <c r="K58" s="54"/>
      <c r="L58" s="54"/>
      <c r="M58" s="54"/>
      <c r="N58" s="54"/>
      <c r="O58" s="54"/>
      <c r="P58" s="54"/>
      <c r="Q58" s="54" t="s">
        <v>13</v>
      </c>
      <c r="R58" s="54"/>
      <c r="S58" s="54"/>
      <c r="T58" s="54"/>
      <c r="U58" s="54"/>
      <c r="V58" s="54"/>
      <c r="W58" s="54"/>
      <c r="X58" s="54"/>
      <c r="Y58" s="55" t="s">
        <v>14</v>
      </c>
      <c r="Z58" s="55"/>
    </row>
    <row r="59" spans="1:26" ht="63" customHeight="1">
      <c r="A59" s="9" t="str">
        <f>IF(B59&lt;&gt;"","3.1","")</f>
        <v/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22"/>
    </row>
    <row r="60" spans="1:26" ht="63" customHeight="1">
      <c r="A60" s="9" t="str">
        <f>IF(B60&lt;&gt;"","3.2","")</f>
        <v/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  <c r="Z60" s="22"/>
    </row>
    <row r="61" spans="1:26" ht="63" customHeight="1">
      <c r="A61" s="9" t="str">
        <f>IF(B61&lt;&gt;"","3.3","")</f>
        <v/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22"/>
    </row>
    <row r="62" spans="1:26" ht="63" customHeight="1">
      <c r="A62" s="9" t="str">
        <f>IF(B62&lt;&gt;"","3.4","")</f>
        <v/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2"/>
    </row>
    <row r="63" spans="1:26" s="11" customFormat="1" ht="63" customHeight="1">
      <c r="A63" s="4" t="s">
        <v>10</v>
      </c>
      <c r="B63" s="54" t="s">
        <v>11</v>
      </c>
      <c r="C63" s="54"/>
      <c r="D63" s="54"/>
      <c r="E63" s="54"/>
      <c r="F63" s="54"/>
      <c r="G63" s="54"/>
      <c r="H63" s="54" t="s">
        <v>12</v>
      </c>
      <c r="I63" s="54"/>
      <c r="J63" s="54"/>
      <c r="K63" s="54"/>
      <c r="L63" s="54"/>
      <c r="M63" s="54"/>
      <c r="N63" s="54"/>
      <c r="O63" s="54"/>
      <c r="P63" s="54"/>
      <c r="Q63" s="54" t="s">
        <v>13</v>
      </c>
      <c r="R63" s="54"/>
      <c r="S63" s="54"/>
      <c r="T63" s="54"/>
      <c r="U63" s="54"/>
      <c r="V63" s="54"/>
      <c r="W63" s="54"/>
      <c r="X63" s="54"/>
      <c r="Y63" s="55" t="s">
        <v>14</v>
      </c>
      <c r="Z63" s="55"/>
    </row>
    <row r="64" spans="1:26" ht="42" customHeight="1">
      <c r="A64" s="9" t="str">
        <f>IF(B64&lt;&gt;"","3.5","")</f>
        <v/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22"/>
    </row>
    <row r="65" spans="1:26" ht="42" customHeight="1">
      <c r="A65" s="9" t="str">
        <f>IF(B65&lt;&gt;"","3.6","")</f>
        <v/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  <c r="Z65" s="22"/>
    </row>
    <row r="66" spans="1:26" ht="42" customHeight="1">
      <c r="A66" s="9" t="str">
        <f>IF(B66&lt;&gt;"","3.7","")</f>
        <v/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2"/>
    </row>
    <row r="67" spans="1:26" ht="42" customHeight="1">
      <c r="A67" s="9" t="str">
        <f>IF(B67&lt;&gt;"","3.8","")</f>
        <v/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2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</row>
    <row r="72" spans="1:26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6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6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6" ht="21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</row>
    <row r="76" spans="1:26" ht="21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</row>
    <row r="77" spans="1:26" ht="2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</row>
    <row r="78" spans="1:26" ht="10.050000000000001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7"/>
      <c r="C89" s="47"/>
      <c r="D89" s="47"/>
      <c r="E89" s="47"/>
      <c r="F89" s="47"/>
      <c r="G89" s="47"/>
      <c r="H89" s="47"/>
      <c r="J89" s="47"/>
      <c r="K89" s="47"/>
      <c r="L89" s="47"/>
      <c r="M89" s="47"/>
      <c r="N89" s="47"/>
      <c r="O89" s="47"/>
      <c r="P89" s="47"/>
      <c r="Q89" s="47"/>
      <c r="S89" s="47"/>
      <c r="T89" s="47"/>
      <c r="U89" s="47"/>
      <c r="V89" s="47"/>
      <c r="W89" s="47"/>
      <c r="X89" s="47"/>
      <c r="Y89" s="47"/>
    </row>
    <row r="90" spans="2:25" ht="21" customHeight="1">
      <c r="B90" s="47"/>
      <c r="C90" s="47"/>
      <c r="D90" s="47"/>
      <c r="E90" s="47"/>
      <c r="F90" s="47"/>
      <c r="G90" s="47"/>
      <c r="H90" s="47"/>
      <c r="J90" s="47"/>
      <c r="K90" s="47"/>
      <c r="L90" s="47"/>
      <c r="M90" s="47"/>
      <c r="N90" s="47"/>
      <c r="O90" s="47"/>
      <c r="P90" s="47"/>
      <c r="Q90" s="47"/>
      <c r="S90" s="47"/>
      <c r="T90" s="47"/>
      <c r="U90" s="47"/>
      <c r="V90" s="47"/>
      <c r="W90" s="47"/>
      <c r="X90" s="47"/>
      <c r="Y90" s="47"/>
    </row>
    <row r="91" spans="2:25" ht="21" customHeight="1">
      <c r="B91" s="47"/>
      <c r="C91" s="47"/>
      <c r="D91" s="47"/>
      <c r="E91" s="47"/>
      <c r="F91" s="47"/>
      <c r="G91" s="47"/>
      <c r="H91" s="47"/>
      <c r="J91" s="47"/>
      <c r="K91" s="47"/>
      <c r="L91" s="47"/>
      <c r="M91" s="47"/>
      <c r="N91" s="47"/>
      <c r="O91" s="47"/>
      <c r="P91" s="47"/>
      <c r="Q91" s="47"/>
      <c r="S91" s="47"/>
      <c r="T91" s="47"/>
      <c r="U91" s="47"/>
      <c r="V91" s="47"/>
      <c r="W91" s="47"/>
      <c r="X91" s="47"/>
      <c r="Y91" s="47"/>
    </row>
    <row r="92" spans="2:25" ht="21" customHeight="1">
      <c r="B92" s="46" t="s">
        <v>72</v>
      </c>
      <c r="C92" s="46"/>
      <c r="D92" s="46"/>
      <c r="E92" s="46"/>
      <c r="F92" s="46"/>
      <c r="G92" s="46"/>
      <c r="H92" s="46"/>
      <c r="J92" s="46" t="s">
        <v>72</v>
      </c>
      <c r="K92" s="46"/>
      <c r="L92" s="46"/>
      <c r="M92" s="46"/>
      <c r="N92" s="46"/>
      <c r="O92" s="46"/>
      <c r="P92" s="46"/>
      <c r="Q92" s="46"/>
      <c r="S92" s="46" t="s">
        <v>72</v>
      </c>
      <c r="T92" s="46"/>
      <c r="U92" s="46"/>
      <c r="V92" s="46"/>
      <c r="W92" s="46"/>
      <c r="X92" s="46"/>
      <c r="Y92" s="46"/>
    </row>
    <row r="93" spans="2:25" ht="21" customHeight="1">
      <c r="B93" s="46"/>
      <c r="C93" s="46"/>
      <c r="D93" s="46"/>
      <c r="E93" s="46"/>
      <c r="F93" s="46"/>
      <c r="G93" s="46"/>
      <c r="H93" s="46"/>
      <c r="J93" s="46"/>
      <c r="K93" s="46"/>
      <c r="L93" s="46"/>
      <c r="M93" s="46"/>
      <c r="N93" s="46"/>
      <c r="O93" s="46"/>
      <c r="P93" s="46"/>
      <c r="Q93" s="46"/>
      <c r="S93" s="46"/>
      <c r="T93" s="46"/>
      <c r="U93" s="46"/>
      <c r="V93" s="46"/>
      <c r="W93" s="46"/>
      <c r="X93" s="46"/>
      <c r="Y93" s="46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47"/>
      <c r="C102" s="47"/>
      <c r="D102" s="47"/>
      <c r="E102" s="47"/>
      <c r="F102" s="47"/>
      <c r="G102" s="47"/>
      <c r="H102" s="47"/>
      <c r="J102" s="47"/>
      <c r="K102" s="47"/>
      <c r="L102" s="47"/>
      <c r="M102" s="47"/>
      <c r="N102" s="47"/>
      <c r="O102" s="47"/>
      <c r="P102" s="47"/>
      <c r="Q102" s="47"/>
      <c r="S102" s="47"/>
      <c r="T102" s="47"/>
      <c r="U102" s="47"/>
      <c r="V102" s="47"/>
      <c r="W102" s="47"/>
      <c r="X102" s="47"/>
      <c r="Y102" s="47"/>
    </row>
    <row r="103" spans="2:25" ht="21" customHeight="1">
      <c r="B103" s="47"/>
      <c r="C103" s="47"/>
      <c r="D103" s="47"/>
      <c r="E103" s="47"/>
      <c r="F103" s="47"/>
      <c r="G103" s="47"/>
      <c r="H103" s="47"/>
      <c r="J103" s="47"/>
      <c r="K103" s="47"/>
      <c r="L103" s="47"/>
      <c r="M103" s="47"/>
      <c r="N103" s="47"/>
      <c r="O103" s="47"/>
      <c r="P103" s="47"/>
      <c r="Q103" s="47"/>
      <c r="S103" s="47"/>
      <c r="T103" s="47"/>
      <c r="U103" s="47"/>
      <c r="V103" s="47"/>
      <c r="W103" s="47"/>
      <c r="X103" s="47"/>
      <c r="Y103" s="47"/>
    </row>
    <row r="104" spans="2:25" ht="21" customHeight="1">
      <c r="B104" s="47"/>
      <c r="C104" s="47"/>
      <c r="D104" s="47"/>
      <c r="E104" s="47"/>
      <c r="F104" s="47"/>
      <c r="G104" s="47"/>
      <c r="H104" s="47"/>
      <c r="J104" s="47"/>
      <c r="K104" s="47"/>
      <c r="L104" s="47"/>
      <c r="M104" s="47"/>
      <c r="N104" s="47"/>
      <c r="O104" s="47"/>
      <c r="P104" s="47"/>
      <c r="Q104" s="47"/>
      <c r="S104" s="47"/>
      <c r="T104" s="47"/>
      <c r="U104" s="47"/>
      <c r="V104" s="47"/>
      <c r="W104" s="47"/>
      <c r="X104" s="47"/>
      <c r="Y104" s="47"/>
    </row>
    <row r="105" spans="2:25" ht="21" customHeight="1">
      <c r="B105" s="22" t="s">
        <v>72</v>
      </c>
      <c r="C105" s="22"/>
      <c r="D105" s="22"/>
      <c r="E105" s="22"/>
      <c r="F105" s="22"/>
      <c r="G105" s="22"/>
      <c r="H105" s="22"/>
      <c r="J105" s="22" t="s">
        <v>72</v>
      </c>
      <c r="K105" s="22"/>
      <c r="L105" s="22"/>
      <c r="M105" s="22"/>
      <c r="N105" s="22"/>
      <c r="O105" s="22"/>
      <c r="P105" s="22"/>
      <c r="Q105" s="22"/>
      <c r="S105" s="22" t="s">
        <v>72</v>
      </c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47"/>
      <c r="C115" s="47"/>
      <c r="D115" s="47"/>
      <c r="E115" s="47"/>
      <c r="F115" s="47"/>
      <c r="G115" s="47"/>
      <c r="H115" s="47"/>
      <c r="J115" s="47"/>
      <c r="K115" s="47"/>
      <c r="L115" s="47"/>
      <c r="M115" s="47"/>
      <c r="N115" s="47"/>
      <c r="O115" s="47"/>
      <c r="P115" s="47"/>
      <c r="Q115" s="47"/>
      <c r="S115" s="47"/>
      <c r="T115" s="47"/>
      <c r="U115" s="47"/>
      <c r="V115" s="47"/>
      <c r="W115" s="47"/>
      <c r="X115" s="47"/>
      <c r="Y115" s="47"/>
    </row>
    <row r="116" spans="2:25" ht="21" customHeight="1">
      <c r="B116" s="47"/>
      <c r="C116" s="47"/>
      <c r="D116" s="47"/>
      <c r="E116" s="47"/>
      <c r="F116" s="47"/>
      <c r="G116" s="47"/>
      <c r="H116" s="47"/>
      <c r="J116" s="47"/>
      <c r="K116" s="47"/>
      <c r="L116" s="47"/>
      <c r="M116" s="47"/>
      <c r="N116" s="47"/>
      <c r="O116" s="47"/>
      <c r="P116" s="47"/>
      <c r="Q116" s="47"/>
      <c r="S116" s="47"/>
      <c r="T116" s="47"/>
      <c r="U116" s="47"/>
      <c r="V116" s="47"/>
      <c r="W116" s="47"/>
      <c r="X116" s="47"/>
      <c r="Y116" s="47"/>
    </row>
    <row r="117" spans="2:25" ht="21" customHeight="1">
      <c r="B117" s="47"/>
      <c r="C117" s="47"/>
      <c r="D117" s="47"/>
      <c r="E117" s="47"/>
      <c r="F117" s="47"/>
      <c r="G117" s="47"/>
      <c r="H117" s="47"/>
      <c r="J117" s="47"/>
      <c r="K117" s="47"/>
      <c r="L117" s="47"/>
      <c r="M117" s="47"/>
      <c r="N117" s="47"/>
      <c r="O117" s="47"/>
      <c r="P117" s="47"/>
      <c r="Q117" s="47"/>
      <c r="S117" s="47"/>
      <c r="T117" s="47"/>
      <c r="U117" s="47"/>
      <c r="V117" s="47"/>
      <c r="W117" s="47"/>
      <c r="X117" s="47"/>
      <c r="Y117" s="47"/>
    </row>
    <row r="118" spans="2:25" ht="21" customHeight="1">
      <c r="B118" s="22" t="s">
        <v>72</v>
      </c>
      <c r="C118" s="22"/>
      <c r="D118" s="22"/>
      <c r="E118" s="22"/>
      <c r="F118" s="22"/>
      <c r="G118" s="22"/>
      <c r="H118" s="22"/>
      <c r="J118" s="22" t="s">
        <v>72</v>
      </c>
      <c r="K118" s="22"/>
      <c r="L118" s="22"/>
      <c r="M118" s="22"/>
      <c r="N118" s="22"/>
      <c r="O118" s="22"/>
      <c r="P118" s="22"/>
      <c r="Q118" s="22"/>
      <c r="S118" s="22" t="s">
        <v>72</v>
      </c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1" spans="2:25" ht="24" customHeight="1"/>
    <row r="122" spans="2:25" ht="24" customHeight="1">
      <c r="E122" s="12" t="s">
        <v>0</v>
      </c>
      <c r="F122" s="50"/>
      <c r="G122" s="50"/>
      <c r="H122" s="50"/>
      <c r="I122" s="50"/>
      <c r="J122" s="50"/>
      <c r="Q122" s="12" t="s">
        <v>3</v>
      </c>
      <c r="R122" s="50"/>
      <c r="S122" s="50"/>
      <c r="T122" s="50"/>
      <c r="U122" s="50"/>
      <c r="V122" s="50"/>
      <c r="W122" s="50"/>
    </row>
    <row r="123" spans="2:25" ht="24" customHeight="1">
      <c r="E123" s="12" t="s">
        <v>1</v>
      </c>
      <c r="F123" s="53"/>
      <c r="G123" s="53"/>
      <c r="H123" s="53"/>
      <c r="I123" s="53"/>
      <c r="J123" s="53"/>
      <c r="K123" s="5" t="s">
        <v>2</v>
      </c>
      <c r="Q123" s="12" t="s">
        <v>1</v>
      </c>
      <c r="R123" s="50"/>
      <c r="S123" s="50"/>
      <c r="T123" s="50"/>
      <c r="U123" s="50"/>
      <c r="V123" s="50"/>
      <c r="W123" s="50"/>
      <c r="X123" s="5" t="s">
        <v>2</v>
      </c>
    </row>
    <row r="124" spans="2:25" ht="24" customHeight="1">
      <c r="E124" s="12" t="s">
        <v>4</v>
      </c>
      <c r="F124" s="53"/>
      <c r="G124" s="53"/>
      <c r="H124" s="53"/>
      <c r="I124" s="53"/>
      <c r="J124" s="53"/>
      <c r="Q124" s="51" t="s">
        <v>83</v>
      </c>
      <c r="R124" s="51"/>
      <c r="S124" s="51"/>
      <c r="T124" s="51"/>
      <c r="U124" s="51"/>
      <c r="V124" s="51"/>
      <c r="W124" s="51"/>
      <c r="X124" s="51"/>
    </row>
    <row r="125" spans="2:25" ht="24" customHeight="1">
      <c r="E125" s="12" t="s">
        <v>5</v>
      </c>
      <c r="F125" s="48"/>
      <c r="G125" s="48"/>
      <c r="H125" s="48"/>
      <c r="I125" s="48"/>
      <c r="J125" s="48"/>
      <c r="Q125" s="12" t="s">
        <v>5</v>
      </c>
      <c r="R125" s="52"/>
      <c r="S125" s="52"/>
      <c r="T125" s="52"/>
      <c r="U125" s="52"/>
      <c r="V125" s="52"/>
      <c r="W125" s="52"/>
    </row>
    <row r="126" spans="2:25" ht="21" customHeight="1">
      <c r="E126" s="12" t="s">
        <v>6</v>
      </c>
      <c r="F126" s="49"/>
      <c r="G126" s="49"/>
      <c r="H126" s="49"/>
      <c r="I126" s="49"/>
      <c r="J126" s="49"/>
    </row>
  </sheetData>
  <sheetProtection algorithmName="SHA-512" hashValue="akVbmKzgroz0ukH+l5sLzNF/rYixOX+sq0Isc5X/D6jV8xf5kRXWzY7hP/xbM1SLJQQreNqX4+1/wau+4thoXw==" saltValue="rwzj6j1W21u8L04wgCon/A==" spinCount="100000" sheet="1" formatCells="0" formatRows="0" selectLockedCells="1"/>
  <mergeCells count="225"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(สข)</vt:lpstr>
      <vt:lpstr>LIST</vt:lpstr>
      <vt:lpstr>'สจป.ที่ 13 (สข)'!Print_Area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2021-12-23T04:16:40Z</dcterms:modified>
</cp:coreProperties>
</file>